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apgemini-my.sharepoint.com/personal/alessia_campra_capgemini_com/Documents/Desktop/TESI/Documenti da caricare/"/>
    </mc:Choice>
  </mc:AlternateContent>
  <xr:revisionPtr revIDLastSave="1069" documentId="8_{8C760153-3701-CE43-9BC2-A8D2738E6974}" xr6:coauthVersionLast="47" xr6:coauthVersionMax="47" xr10:uidLastSave="{5545AC61-37C8-414E-BBD6-DC8C6C6251FD}"/>
  <bookViews>
    <workbookView xWindow="0" yWindow="1020" windowWidth="19200" windowHeight="9780" activeTab="2" xr2:uid="{02083032-ECB4-854C-93EE-A36C42EBB953}"/>
  </bookViews>
  <sheets>
    <sheet name="Linea 5" sheetId="6" r:id="rId1"/>
    <sheet name="Linea 3" sheetId="7" r:id="rId2"/>
    <sheet name="Linea Axo1" sheetId="8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16" i="8" l="1"/>
  <c r="F116" i="8"/>
  <c r="E116" i="8"/>
  <c r="D116" i="8"/>
  <c r="G110" i="8"/>
  <c r="F110" i="8"/>
  <c r="E110" i="8"/>
  <c r="D110" i="8"/>
  <c r="C110" i="8"/>
  <c r="G106" i="8"/>
  <c r="G111" i="8" s="1"/>
  <c r="G112" i="8" s="1"/>
  <c r="F106" i="8"/>
  <c r="E106" i="8"/>
  <c r="E111" i="8" s="1"/>
  <c r="E112" i="8" s="1"/>
  <c r="D106" i="8"/>
  <c r="D111" i="8" s="1"/>
  <c r="D112" i="8" s="1"/>
  <c r="C106" i="8"/>
  <c r="G105" i="8"/>
  <c r="F105" i="8"/>
  <c r="E105" i="8"/>
  <c r="D105" i="8"/>
  <c r="D107" i="8" s="1"/>
  <c r="C105" i="8"/>
  <c r="G102" i="8"/>
  <c r="F102" i="8"/>
  <c r="E102" i="8"/>
  <c r="D102" i="8"/>
  <c r="C102" i="8"/>
  <c r="G95" i="8"/>
  <c r="F95" i="8"/>
  <c r="F103" i="8" s="1"/>
  <c r="F104" i="8" s="1"/>
  <c r="E95" i="8"/>
  <c r="D95" i="8"/>
  <c r="C95" i="8"/>
  <c r="C103" i="8" s="1"/>
  <c r="C104" i="8" s="1"/>
  <c r="G86" i="8"/>
  <c r="F86" i="8"/>
  <c r="E86" i="8"/>
  <c r="D86" i="8"/>
  <c r="C86" i="8"/>
  <c r="G82" i="8"/>
  <c r="F82" i="8"/>
  <c r="F87" i="8" s="1"/>
  <c r="F88" i="8" s="1"/>
  <c r="E82" i="8"/>
  <c r="D82" i="8"/>
  <c r="C82" i="8"/>
  <c r="G81" i="8"/>
  <c r="F81" i="8"/>
  <c r="E81" i="8"/>
  <c r="D81" i="8"/>
  <c r="C81" i="8"/>
  <c r="G78" i="8"/>
  <c r="F78" i="8"/>
  <c r="E78" i="8"/>
  <c r="D78" i="8"/>
  <c r="C78" i="8"/>
  <c r="G71" i="8"/>
  <c r="G79" i="8" s="1"/>
  <c r="G80" i="8" s="1"/>
  <c r="F71" i="8"/>
  <c r="E71" i="8"/>
  <c r="D71" i="8"/>
  <c r="C71" i="8"/>
  <c r="G64" i="8"/>
  <c r="F64" i="8"/>
  <c r="E64" i="8"/>
  <c r="D64" i="8"/>
  <c r="C64" i="8"/>
  <c r="G60" i="8"/>
  <c r="F60" i="8"/>
  <c r="F65" i="8" s="1"/>
  <c r="F66" i="8" s="1"/>
  <c r="E60" i="8"/>
  <c r="D60" i="8"/>
  <c r="C60" i="8"/>
  <c r="G59" i="8"/>
  <c r="F59" i="8"/>
  <c r="E59" i="8"/>
  <c r="D59" i="8"/>
  <c r="C59" i="8"/>
  <c r="C61" i="8" s="1"/>
  <c r="G56" i="8"/>
  <c r="F56" i="8"/>
  <c r="E56" i="8"/>
  <c r="D56" i="8"/>
  <c r="C56" i="8"/>
  <c r="G49" i="8"/>
  <c r="F49" i="8"/>
  <c r="F57" i="8" s="1"/>
  <c r="F58" i="8" s="1"/>
  <c r="E49" i="8"/>
  <c r="D49" i="8"/>
  <c r="C49" i="8"/>
  <c r="G42" i="8"/>
  <c r="F42" i="8"/>
  <c r="E42" i="8"/>
  <c r="D42" i="8"/>
  <c r="C42" i="8"/>
  <c r="G38" i="8"/>
  <c r="G43" i="8" s="1"/>
  <c r="G44" i="8" s="1"/>
  <c r="F38" i="8"/>
  <c r="E38" i="8"/>
  <c r="D38" i="8"/>
  <c r="C38" i="8"/>
  <c r="G37" i="8"/>
  <c r="F37" i="8"/>
  <c r="E37" i="8"/>
  <c r="D37" i="8"/>
  <c r="D39" i="8" s="1"/>
  <c r="C37" i="8"/>
  <c r="G34" i="8"/>
  <c r="F34" i="8"/>
  <c r="E34" i="8"/>
  <c r="D34" i="8"/>
  <c r="C34" i="8"/>
  <c r="G27" i="8"/>
  <c r="G35" i="8" s="1"/>
  <c r="G36" i="8" s="1"/>
  <c r="F27" i="8"/>
  <c r="F35" i="8" s="1"/>
  <c r="F36" i="8" s="1"/>
  <c r="E27" i="8"/>
  <c r="D27" i="8"/>
  <c r="C27" i="8"/>
  <c r="G116" i="7"/>
  <c r="F116" i="7"/>
  <c r="E116" i="7"/>
  <c r="D116" i="7"/>
  <c r="G110" i="7"/>
  <c r="F110" i="7"/>
  <c r="E110" i="7"/>
  <c r="D110" i="7"/>
  <c r="C110" i="7"/>
  <c r="D107" i="7"/>
  <c r="G106" i="7"/>
  <c r="G111" i="7" s="1"/>
  <c r="G112" i="7" s="1"/>
  <c r="F106" i="7"/>
  <c r="F111" i="7" s="1"/>
  <c r="F112" i="7" s="1"/>
  <c r="E106" i="7"/>
  <c r="D106" i="7"/>
  <c r="D111" i="7" s="1"/>
  <c r="D112" i="7" s="1"/>
  <c r="C106" i="7"/>
  <c r="G105" i="7"/>
  <c r="F105" i="7"/>
  <c r="E105" i="7"/>
  <c r="D105" i="7"/>
  <c r="C105" i="7"/>
  <c r="C107" i="7" s="1"/>
  <c r="G102" i="7"/>
  <c r="F102" i="7"/>
  <c r="E102" i="7"/>
  <c r="D102" i="7"/>
  <c r="C102" i="7"/>
  <c r="C103" i="7" s="1"/>
  <c r="C104" i="7" s="1"/>
  <c r="G95" i="7"/>
  <c r="G103" i="7" s="1"/>
  <c r="G104" i="7" s="1"/>
  <c r="F95" i="7"/>
  <c r="F103" i="7" s="1"/>
  <c r="F104" i="7" s="1"/>
  <c r="E95" i="7"/>
  <c r="D95" i="7"/>
  <c r="C95" i="7"/>
  <c r="G86" i="7"/>
  <c r="F86" i="7"/>
  <c r="E86" i="7"/>
  <c r="E87" i="7" s="1"/>
  <c r="E88" i="7" s="1"/>
  <c r="D86" i="7"/>
  <c r="C86" i="7"/>
  <c r="G82" i="7"/>
  <c r="G87" i="7" s="1"/>
  <c r="G88" i="7" s="1"/>
  <c r="F82" i="7"/>
  <c r="E82" i="7"/>
  <c r="D82" i="7"/>
  <c r="D87" i="7" s="1"/>
  <c r="D88" i="7" s="1"/>
  <c r="C82" i="7"/>
  <c r="C87" i="7" s="1"/>
  <c r="C88" i="7" s="1"/>
  <c r="G81" i="7"/>
  <c r="F81" i="7"/>
  <c r="E81" i="7"/>
  <c r="D81" i="7"/>
  <c r="C81" i="7"/>
  <c r="G78" i="7"/>
  <c r="F78" i="7"/>
  <c r="E78" i="7"/>
  <c r="E79" i="7" s="1"/>
  <c r="E80" i="7" s="1"/>
  <c r="D78" i="7"/>
  <c r="C78" i="7"/>
  <c r="G71" i="7"/>
  <c r="F71" i="7"/>
  <c r="F79" i="7" s="1"/>
  <c r="F80" i="7" s="1"/>
  <c r="E71" i="7"/>
  <c r="D71" i="7"/>
  <c r="D79" i="7" s="1"/>
  <c r="D80" i="7" s="1"/>
  <c r="C71" i="7"/>
  <c r="G64" i="7"/>
  <c r="F64" i="7"/>
  <c r="E64" i="7"/>
  <c r="D64" i="7"/>
  <c r="C64" i="7"/>
  <c r="G60" i="7"/>
  <c r="F60" i="7"/>
  <c r="F65" i="7" s="1"/>
  <c r="F66" i="7" s="1"/>
  <c r="E60" i="7"/>
  <c r="E65" i="7" s="1"/>
  <c r="E66" i="7" s="1"/>
  <c r="D60" i="7"/>
  <c r="D65" i="7" s="1"/>
  <c r="D66" i="7" s="1"/>
  <c r="C60" i="7"/>
  <c r="C65" i="7" s="1"/>
  <c r="C66" i="7" s="1"/>
  <c r="G59" i="7"/>
  <c r="F59" i="7"/>
  <c r="E59" i="7"/>
  <c r="D59" i="7"/>
  <c r="C59" i="7"/>
  <c r="C61" i="7" s="1"/>
  <c r="G56" i="7"/>
  <c r="F56" i="7"/>
  <c r="E56" i="7"/>
  <c r="D56" i="7"/>
  <c r="C56" i="7"/>
  <c r="G49" i="7"/>
  <c r="F49" i="7"/>
  <c r="E49" i="7"/>
  <c r="D49" i="7"/>
  <c r="D57" i="7" s="1"/>
  <c r="D58" i="7" s="1"/>
  <c r="C49" i="7"/>
  <c r="C57" i="7" s="1"/>
  <c r="C58" i="7" s="1"/>
  <c r="D42" i="7"/>
  <c r="D43" i="7" s="1"/>
  <c r="G41" i="7"/>
  <c r="F41" i="7"/>
  <c r="E41" i="7"/>
  <c r="D41" i="7"/>
  <c r="C41" i="7"/>
  <c r="D38" i="7"/>
  <c r="G37" i="7"/>
  <c r="G42" i="7" s="1"/>
  <c r="G43" i="7" s="1"/>
  <c r="F37" i="7"/>
  <c r="F42" i="7" s="1"/>
  <c r="F43" i="7" s="1"/>
  <c r="E37" i="7"/>
  <c r="E42" i="7" s="1"/>
  <c r="E43" i="7" s="1"/>
  <c r="D37" i="7"/>
  <c r="C37" i="7"/>
  <c r="G36" i="7"/>
  <c r="F36" i="7"/>
  <c r="F38" i="7" s="1"/>
  <c r="E36" i="7"/>
  <c r="D36" i="7"/>
  <c r="C36" i="7"/>
  <c r="G33" i="7"/>
  <c r="F33" i="7"/>
  <c r="E33" i="7"/>
  <c r="D33" i="7"/>
  <c r="C33" i="7"/>
  <c r="G26" i="7"/>
  <c r="G34" i="7" s="1"/>
  <c r="G35" i="7" s="1"/>
  <c r="F26" i="7"/>
  <c r="F34" i="7" s="1"/>
  <c r="F35" i="7" s="1"/>
  <c r="E26" i="7"/>
  <c r="E34" i="7" s="1"/>
  <c r="E35" i="7" s="1"/>
  <c r="D26" i="7"/>
  <c r="D34" i="7" s="1"/>
  <c r="D35" i="7" s="1"/>
  <c r="C26" i="7"/>
  <c r="F69" i="6"/>
  <c r="E69" i="6"/>
  <c r="D69" i="6"/>
  <c r="F66" i="6"/>
  <c r="E63" i="6"/>
  <c r="D63" i="6"/>
  <c r="C63" i="6"/>
  <c r="E59" i="6"/>
  <c r="D59" i="6"/>
  <c r="C59" i="6"/>
  <c r="E58" i="6"/>
  <c r="E60" i="6" s="1"/>
  <c r="D58" i="6"/>
  <c r="C58" i="6"/>
  <c r="E55" i="6"/>
  <c r="D55" i="6"/>
  <c r="C55" i="6"/>
  <c r="E48" i="6"/>
  <c r="E56" i="6" s="1"/>
  <c r="E57" i="6" s="1"/>
  <c r="D48" i="6"/>
  <c r="D56" i="6" s="1"/>
  <c r="D57" i="6" s="1"/>
  <c r="C48" i="6"/>
  <c r="H41" i="6"/>
  <c r="G41" i="6"/>
  <c r="F41" i="6"/>
  <c r="E41" i="6"/>
  <c r="D41" i="6"/>
  <c r="C41" i="6"/>
  <c r="H37" i="6"/>
  <c r="G37" i="6"/>
  <c r="F37" i="6"/>
  <c r="E37" i="6"/>
  <c r="D37" i="6"/>
  <c r="C37" i="6"/>
  <c r="H36" i="6"/>
  <c r="G36" i="6"/>
  <c r="F36" i="6"/>
  <c r="E36" i="6"/>
  <c r="D36" i="6"/>
  <c r="C36" i="6"/>
  <c r="H33" i="6"/>
  <c r="G33" i="6"/>
  <c r="F33" i="6"/>
  <c r="E33" i="6"/>
  <c r="D33" i="6"/>
  <c r="C33" i="6"/>
  <c r="H26" i="6"/>
  <c r="H34" i="6" s="1"/>
  <c r="H35" i="6" s="1"/>
  <c r="G26" i="6"/>
  <c r="F26" i="6"/>
  <c r="E26" i="6"/>
  <c r="D26" i="6"/>
  <c r="C26" i="6"/>
  <c r="G20" i="8"/>
  <c r="F20" i="8"/>
  <c r="E20" i="8"/>
  <c r="D20" i="8"/>
  <c r="C20" i="8"/>
  <c r="G16" i="8"/>
  <c r="F16" i="8"/>
  <c r="E16" i="8"/>
  <c r="D16" i="8"/>
  <c r="C16" i="8"/>
  <c r="G15" i="8"/>
  <c r="F15" i="8"/>
  <c r="E15" i="8"/>
  <c r="D15" i="8"/>
  <c r="C15" i="8"/>
  <c r="G12" i="8"/>
  <c r="F12" i="8"/>
  <c r="E12" i="8"/>
  <c r="D12" i="8"/>
  <c r="C12" i="8"/>
  <c r="G5" i="8"/>
  <c r="F5" i="8"/>
  <c r="E5" i="8"/>
  <c r="D5" i="8"/>
  <c r="C5" i="8"/>
  <c r="D14" i="7"/>
  <c r="E14" i="7"/>
  <c r="F14" i="7"/>
  <c r="G14" i="7"/>
  <c r="C14" i="7"/>
  <c r="D4" i="7"/>
  <c r="E4" i="7"/>
  <c r="F4" i="7"/>
  <c r="G4" i="7"/>
  <c r="C4" i="7"/>
  <c r="G19" i="7"/>
  <c r="F19" i="7"/>
  <c r="E19" i="7"/>
  <c r="D19" i="7"/>
  <c r="C19" i="7"/>
  <c r="G15" i="7"/>
  <c r="F15" i="7"/>
  <c r="E15" i="7"/>
  <c r="D15" i="7"/>
  <c r="C15" i="7"/>
  <c r="G11" i="7"/>
  <c r="F11" i="7"/>
  <c r="E11" i="7"/>
  <c r="D11" i="7"/>
  <c r="C11" i="7"/>
  <c r="H19" i="6"/>
  <c r="G4" i="6"/>
  <c r="G15" i="6"/>
  <c r="H15" i="6"/>
  <c r="D14" i="6"/>
  <c r="E14" i="6"/>
  <c r="F14" i="6"/>
  <c r="G14" i="6"/>
  <c r="H14" i="6"/>
  <c r="C14" i="6"/>
  <c r="H11" i="6"/>
  <c r="H4" i="6"/>
  <c r="D15" i="6"/>
  <c r="E15" i="6"/>
  <c r="F15" i="6"/>
  <c r="E4" i="6"/>
  <c r="F4" i="6"/>
  <c r="D4" i="6"/>
  <c r="C4" i="6"/>
  <c r="C15" i="6"/>
  <c r="G19" i="6"/>
  <c r="F19" i="6"/>
  <c r="E19" i="6"/>
  <c r="D19" i="6"/>
  <c r="C19" i="6"/>
  <c r="G11" i="6"/>
  <c r="F11" i="6"/>
  <c r="E11" i="6"/>
  <c r="D11" i="6"/>
  <c r="C11" i="6"/>
  <c r="F43" i="8" l="1"/>
  <c r="F44" i="8" s="1"/>
  <c r="D57" i="8"/>
  <c r="D58" i="8" s="1"/>
  <c r="G57" i="8"/>
  <c r="G58" i="8" s="1"/>
  <c r="F79" i="8"/>
  <c r="F80" i="8" s="1"/>
  <c r="D83" i="8"/>
  <c r="C107" i="8"/>
  <c r="C113" i="8" s="1"/>
  <c r="F111" i="8"/>
  <c r="F112" i="8" s="1"/>
  <c r="D35" i="8"/>
  <c r="D36" i="8" s="1"/>
  <c r="G17" i="8"/>
  <c r="E35" i="8"/>
  <c r="E36" i="8" s="1"/>
  <c r="F83" i="8"/>
  <c r="G103" i="8"/>
  <c r="G104" i="8" s="1"/>
  <c r="E43" i="8"/>
  <c r="E44" i="8" s="1"/>
  <c r="C65" i="8"/>
  <c r="C66" i="8" s="1"/>
  <c r="D21" i="8"/>
  <c r="D22" i="8" s="1"/>
  <c r="C39" i="8"/>
  <c r="D65" i="8"/>
  <c r="D66" i="8" s="1"/>
  <c r="E61" i="8"/>
  <c r="C111" i="8"/>
  <c r="C112" i="8" s="1"/>
  <c r="E57" i="8"/>
  <c r="E58" i="8" s="1"/>
  <c r="F89" i="8"/>
  <c r="C35" i="8"/>
  <c r="C36" i="8" s="1"/>
  <c r="C43" i="8"/>
  <c r="C44" i="8" s="1"/>
  <c r="C57" i="8"/>
  <c r="C58" i="8" s="1"/>
  <c r="G65" i="8"/>
  <c r="G66" i="8" s="1"/>
  <c r="E79" i="8"/>
  <c r="E80" i="8" s="1"/>
  <c r="D87" i="8"/>
  <c r="D88" i="8" s="1"/>
  <c r="D43" i="8"/>
  <c r="D44" i="8" s="1"/>
  <c r="E87" i="8"/>
  <c r="E88" i="8" s="1"/>
  <c r="D103" i="8"/>
  <c r="D104" i="8" s="1"/>
  <c r="D113" i="8" s="1"/>
  <c r="E103" i="8"/>
  <c r="E104" i="8" s="1"/>
  <c r="C21" i="8"/>
  <c r="C22" i="8" s="1"/>
  <c r="E65" i="8"/>
  <c r="E66" i="8" s="1"/>
  <c r="C79" i="8"/>
  <c r="C80" i="8" s="1"/>
  <c r="G87" i="8"/>
  <c r="G88" i="8" s="1"/>
  <c r="C87" i="8"/>
  <c r="C88" i="8" s="1"/>
  <c r="D79" i="8"/>
  <c r="D80" i="8" s="1"/>
  <c r="C83" i="8"/>
  <c r="G113" i="8"/>
  <c r="E107" i="8"/>
  <c r="E113" i="8" s="1"/>
  <c r="F107" i="8"/>
  <c r="G107" i="8"/>
  <c r="E83" i="8"/>
  <c r="G83" i="8"/>
  <c r="G89" i="8" s="1"/>
  <c r="D61" i="8"/>
  <c r="F61" i="8"/>
  <c r="F67" i="8" s="1"/>
  <c r="G61" i="8"/>
  <c r="E39" i="8"/>
  <c r="F39" i="8"/>
  <c r="G39" i="8"/>
  <c r="G45" i="8" s="1"/>
  <c r="E21" i="8"/>
  <c r="E22" i="8" s="1"/>
  <c r="E57" i="7"/>
  <c r="E58" i="7" s="1"/>
  <c r="F44" i="7"/>
  <c r="F57" i="7"/>
  <c r="F58" i="7" s="1"/>
  <c r="D61" i="7"/>
  <c r="D67" i="7" s="1"/>
  <c r="G65" i="7"/>
  <c r="G66" i="7" s="1"/>
  <c r="G67" i="7" s="1"/>
  <c r="E83" i="7"/>
  <c r="E103" i="7"/>
  <c r="E104" i="7" s="1"/>
  <c r="C38" i="7"/>
  <c r="G57" i="7"/>
  <c r="G58" i="7" s="1"/>
  <c r="C83" i="7"/>
  <c r="F87" i="7"/>
  <c r="F88" i="7" s="1"/>
  <c r="C111" i="7"/>
  <c r="C112" i="7" s="1"/>
  <c r="C113" i="7" s="1"/>
  <c r="E111" i="7"/>
  <c r="E112" i="7" s="1"/>
  <c r="C34" i="7"/>
  <c r="C35" i="7" s="1"/>
  <c r="C44" i="7" s="1"/>
  <c r="G79" i="7"/>
  <c r="G80" i="7" s="1"/>
  <c r="D103" i="7"/>
  <c r="D104" i="7" s="1"/>
  <c r="D44" i="7"/>
  <c r="C79" i="7"/>
  <c r="C80" i="7" s="1"/>
  <c r="D83" i="7"/>
  <c r="D89" i="7" s="1"/>
  <c r="E107" i="7"/>
  <c r="E113" i="7" s="1"/>
  <c r="D113" i="7"/>
  <c r="G113" i="7"/>
  <c r="F107" i="7"/>
  <c r="F113" i="7" s="1"/>
  <c r="G107" i="7"/>
  <c r="F89" i="7"/>
  <c r="C89" i="7"/>
  <c r="E89" i="7"/>
  <c r="F83" i="7"/>
  <c r="G83" i="7"/>
  <c r="G89" i="7" s="1"/>
  <c r="C67" i="7"/>
  <c r="E61" i="7"/>
  <c r="E67" i="7" s="1"/>
  <c r="F61" i="7"/>
  <c r="F67" i="7" s="1"/>
  <c r="G61" i="7"/>
  <c r="E38" i="7"/>
  <c r="E44" i="7" s="1"/>
  <c r="C42" i="7"/>
  <c r="C43" i="7" s="1"/>
  <c r="G38" i="7"/>
  <c r="G44" i="7" s="1"/>
  <c r="E16" i="7"/>
  <c r="F12" i="7"/>
  <c r="F13" i="7" s="1"/>
  <c r="F16" i="7"/>
  <c r="E12" i="7"/>
  <c r="E13" i="7" s="1"/>
  <c r="G38" i="6"/>
  <c r="E42" i="6"/>
  <c r="E43" i="6" s="1"/>
  <c r="C64" i="6"/>
  <c r="C65" i="6" s="1"/>
  <c r="H38" i="6"/>
  <c r="E64" i="6"/>
  <c r="E65" i="6" s="1"/>
  <c r="E66" i="6" s="1"/>
  <c r="H20" i="6"/>
  <c r="H21" i="6" s="1"/>
  <c r="E34" i="6"/>
  <c r="E35" i="6" s="1"/>
  <c r="C56" i="6"/>
  <c r="C57" i="6" s="1"/>
  <c r="C34" i="6"/>
  <c r="C35" i="6" s="1"/>
  <c r="C42" i="6"/>
  <c r="C43" i="6" s="1"/>
  <c r="G34" i="6"/>
  <c r="G35" i="6" s="1"/>
  <c r="D42" i="6"/>
  <c r="D43" i="6" s="1"/>
  <c r="D60" i="6"/>
  <c r="F38" i="6"/>
  <c r="H42" i="6"/>
  <c r="H43" i="6" s="1"/>
  <c r="H44" i="6" s="1"/>
  <c r="D34" i="6"/>
  <c r="D35" i="6" s="1"/>
  <c r="F34" i="6"/>
  <c r="F35" i="6" s="1"/>
  <c r="E38" i="6"/>
  <c r="D64" i="6"/>
  <c r="D65" i="6" s="1"/>
  <c r="C60" i="6"/>
  <c r="F42" i="6"/>
  <c r="F43" i="6" s="1"/>
  <c r="G42" i="6"/>
  <c r="G43" i="6" s="1"/>
  <c r="C38" i="6"/>
  <c r="D38" i="6"/>
  <c r="D44" i="6" s="1"/>
  <c r="F21" i="8"/>
  <c r="F22" i="8" s="1"/>
  <c r="E13" i="8"/>
  <c r="E14" i="8" s="1"/>
  <c r="C13" i="8"/>
  <c r="C14" i="8" s="1"/>
  <c r="G13" i="8"/>
  <c r="G14" i="8" s="1"/>
  <c r="F13" i="8"/>
  <c r="F14" i="8" s="1"/>
  <c r="D13" i="8"/>
  <c r="D14" i="8" s="1"/>
  <c r="G21" i="8"/>
  <c r="G22" i="8" s="1"/>
  <c r="C17" i="8"/>
  <c r="D17" i="8"/>
  <c r="E17" i="8"/>
  <c r="F17" i="8"/>
  <c r="G20" i="7"/>
  <c r="G21" i="7" s="1"/>
  <c r="D12" i="7"/>
  <c r="D13" i="7" s="1"/>
  <c r="G12" i="7"/>
  <c r="G13" i="7" s="1"/>
  <c r="C12" i="7"/>
  <c r="C13" i="7" s="1"/>
  <c r="G16" i="7"/>
  <c r="D16" i="7"/>
  <c r="C16" i="7"/>
  <c r="C20" i="7"/>
  <c r="C21" i="7" s="1"/>
  <c r="D20" i="7"/>
  <c r="D21" i="7" s="1"/>
  <c r="E20" i="7"/>
  <c r="E21" i="7" s="1"/>
  <c r="E22" i="7" s="1"/>
  <c r="F20" i="7"/>
  <c r="F21" i="7" s="1"/>
  <c r="D12" i="6"/>
  <c r="D13" i="6" s="1"/>
  <c r="C20" i="6"/>
  <c r="C21" i="6" s="1"/>
  <c r="G16" i="6"/>
  <c r="H12" i="6"/>
  <c r="H13" i="6" s="1"/>
  <c r="G20" i="6"/>
  <c r="G21" i="6" s="1"/>
  <c r="H16" i="6"/>
  <c r="C16" i="6"/>
  <c r="F20" i="6"/>
  <c r="F21" i="6" s="1"/>
  <c r="F12" i="6"/>
  <c r="F13" i="6" s="1"/>
  <c r="D20" i="6"/>
  <c r="D21" i="6" s="1"/>
  <c r="F16" i="6"/>
  <c r="E16" i="6"/>
  <c r="D16" i="6"/>
  <c r="E20" i="6"/>
  <c r="E21" i="6" s="1"/>
  <c r="E12" i="6"/>
  <c r="E13" i="6" s="1"/>
  <c r="G12" i="6"/>
  <c r="G13" i="6" s="1"/>
  <c r="C12" i="6"/>
  <c r="C13" i="6" s="1"/>
  <c r="C67" i="8" l="1"/>
  <c r="D45" i="8"/>
  <c r="F45" i="8"/>
  <c r="F113" i="8"/>
  <c r="C45" i="8"/>
  <c r="D67" i="8"/>
  <c r="E67" i="8"/>
  <c r="E45" i="8"/>
  <c r="E89" i="8"/>
  <c r="G67" i="8"/>
  <c r="D89" i="8"/>
  <c r="C89" i="8"/>
  <c r="H13" i="8"/>
  <c r="F22" i="7"/>
  <c r="G22" i="7"/>
  <c r="E44" i="6"/>
  <c r="G44" i="6"/>
  <c r="C44" i="6"/>
  <c r="C66" i="6"/>
  <c r="D66" i="6"/>
  <c r="F44" i="6"/>
  <c r="G23" i="8"/>
  <c r="F23" i="8"/>
  <c r="E23" i="8"/>
  <c r="C23" i="8"/>
  <c r="D23" i="8"/>
  <c r="D22" i="7"/>
  <c r="C22" i="7"/>
  <c r="H22" i="6"/>
  <c r="G22" i="6"/>
  <c r="C22" i="6"/>
  <c r="F22" i="6"/>
  <c r="D22" i="6"/>
  <c r="E22" i="6"/>
</calcChain>
</file>

<file path=xl/sharedStrings.xml><?xml version="1.0" encoding="utf-8"?>
<sst xmlns="http://schemas.openxmlformats.org/spreadsheetml/2006/main" count="483" uniqueCount="30">
  <si>
    <t>Tempo teorico</t>
  </si>
  <si>
    <t>min</t>
  </si>
  <si>
    <t>Tempo inefficienza fermo macchina</t>
  </si>
  <si>
    <t>Tempo attrezzaggio</t>
  </si>
  <si>
    <t>Tempo sostituzione parti</t>
  </si>
  <si>
    <t>Tempo fermi allarmi</t>
  </si>
  <si>
    <t>Tempo manutenzioni</t>
  </si>
  <si>
    <t>Tempo verifica manuale</t>
  </si>
  <si>
    <t>Somma tempo sprecato</t>
  </si>
  <si>
    <t>Tempo reale disponibilità impianto</t>
  </si>
  <si>
    <t>Availability</t>
  </si>
  <si>
    <t>Pezzi teorici</t>
  </si>
  <si>
    <t>pz</t>
  </si>
  <si>
    <t>Pezzi prodotti</t>
  </si>
  <si>
    <t>Performance</t>
  </si>
  <si>
    <t>Pezzi scartati</t>
  </si>
  <si>
    <t>Pezzi rilavorati</t>
  </si>
  <si>
    <t>Totale pezzi non conformi</t>
  </si>
  <si>
    <t>Quality</t>
  </si>
  <si>
    <t>OEE</t>
  </si>
  <si>
    <t>Differenza pezzi prodotti - pezzi conformi</t>
  </si>
  <si>
    <t>CALCOLO OEE LINEA 5</t>
  </si>
  <si>
    <t>CALCOLO OEE LINEA 3</t>
  </si>
  <si>
    <t>CALCOLO OEE AXO 1</t>
  </si>
  <si>
    <t>Lotto</t>
  </si>
  <si>
    <t>Tempo di produzione 1 pezzo teorico  [min]</t>
  </si>
  <si>
    <t>OEE TOT</t>
  </si>
  <si>
    <t>A</t>
  </si>
  <si>
    <t>P</t>
  </si>
  <si>
    <t>Q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</si>
</sst>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color theme="0"/>
      <name val="Calibri"/>
      <family val="2"/>
      <scheme val="minor"/>
    </font>
    <font>
      <b/>
      <sz val="8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9" fontId="4" fillId="0" borderId="0" applyFont="0" applyFill="0" applyBorder="0" applyAlignment="0" applyProtection="0"/>
  </cellStyleXfs>
  <cellXfs count="41">
    <xf numFmtId="0" fontId="0" fillId="0" borderId="0" xfId="0"/>
    <xf numFmtId="0" fontId="2" fillId="0" borderId="0" xfId="0" applyFont="1"/>
    <xf numFmtId="0" fontId="3" fillId="3" borderId="1" xfId="0" applyFont="1" applyFill="1" applyBorder="1"/>
    <xf numFmtId="14" fontId="2" fillId="0" borderId="1" xfId="0" applyNumberFormat="1" applyFont="1" applyBorder="1" applyAlignment="1">
      <alignment horizontal="center" vertical="center"/>
    </xf>
    <xf numFmtId="0" fontId="2" fillId="0" borderId="1" xfId="0" applyFont="1" applyBorder="1"/>
    <xf numFmtId="0" fontId="2" fillId="2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4" borderId="1" xfId="0" applyFont="1" applyFill="1" applyBorder="1"/>
    <xf numFmtId="0" fontId="3" fillId="0" borderId="3" xfId="0" applyFont="1" applyFill="1" applyBorder="1" applyAlignment="1">
      <alignment vertical="center"/>
    </xf>
    <xf numFmtId="0" fontId="6" fillId="0" borderId="0" xfId="0" applyFont="1"/>
    <xf numFmtId="0" fontId="7" fillId="3" borderId="1" xfId="0" applyFont="1" applyFill="1" applyBorder="1"/>
    <xf numFmtId="14" fontId="6" fillId="0" borderId="1" xfId="0" applyNumberFormat="1" applyFont="1" applyBorder="1" applyAlignment="1">
      <alignment horizontal="center" vertical="center"/>
    </xf>
    <xf numFmtId="0" fontId="6" fillId="0" borderId="1" xfId="0" applyFont="1" applyBorder="1"/>
    <xf numFmtId="0" fontId="6" fillId="2" borderId="1" xfId="0" applyNumberFormat="1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7" fillId="4" borderId="1" xfId="0" applyFont="1" applyFill="1" applyBorder="1"/>
    <xf numFmtId="0" fontId="6" fillId="5" borderId="1" xfId="0" applyFont="1" applyFill="1" applyBorder="1"/>
    <xf numFmtId="0" fontId="6" fillId="5" borderId="1" xfId="0" applyFont="1" applyFill="1" applyBorder="1" applyAlignment="1">
      <alignment horizontal="center" vertical="center"/>
    </xf>
    <xf numFmtId="0" fontId="6" fillId="0" borderId="0" xfId="0" applyFont="1" applyFill="1"/>
    <xf numFmtId="0" fontId="5" fillId="5" borderId="1" xfId="0" applyFont="1" applyFill="1" applyBorder="1"/>
    <xf numFmtId="0" fontId="7" fillId="3" borderId="11" xfId="0" applyFont="1" applyFill="1" applyBorder="1" applyAlignment="1">
      <alignment horizontal="center" vertical="center"/>
    </xf>
    <xf numFmtId="0" fontId="6" fillId="5" borderId="11" xfId="0" applyFont="1" applyFill="1" applyBorder="1" applyAlignment="1">
      <alignment horizontal="center" vertical="center"/>
    </xf>
    <xf numFmtId="0" fontId="5" fillId="6" borderId="10" xfId="0" applyFont="1" applyFill="1" applyBorder="1" applyAlignment="1">
      <alignment horizontal="center" vertical="center"/>
    </xf>
    <xf numFmtId="10" fontId="5" fillId="6" borderId="12" xfId="1" applyNumberFormat="1" applyFont="1" applyFill="1" applyBorder="1"/>
    <xf numFmtId="0" fontId="8" fillId="3" borderId="4" xfId="0" applyFont="1" applyFill="1" applyBorder="1" applyAlignment="1">
      <alignment horizontal="center" vertical="center"/>
    </xf>
    <xf numFmtId="0" fontId="8" fillId="3" borderId="5" xfId="0" applyFont="1" applyFill="1" applyBorder="1" applyAlignment="1">
      <alignment horizontal="center" vertical="center"/>
    </xf>
    <xf numFmtId="0" fontId="8" fillId="3" borderId="6" xfId="0" applyFont="1" applyFill="1" applyBorder="1" applyAlignment="1">
      <alignment horizontal="center" vertical="center"/>
    </xf>
    <xf numFmtId="10" fontId="6" fillId="2" borderId="7" xfId="1" applyNumberFormat="1" applyFont="1" applyFill="1" applyBorder="1" applyAlignment="1">
      <alignment horizontal="center" vertical="center"/>
    </xf>
    <xf numFmtId="10" fontId="6" fillId="2" borderId="8" xfId="1" applyNumberFormat="1" applyFont="1" applyFill="1" applyBorder="1" applyAlignment="1">
      <alignment horizontal="center" vertical="center"/>
    </xf>
    <xf numFmtId="10" fontId="6" fillId="2" borderId="9" xfId="1" applyNumberFormat="1" applyFont="1" applyFill="1" applyBorder="1" applyAlignment="1">
      <alignment horizontal="center" vertical="center"/>
    </xf>
    <xf numFmtId="0" fontId="0" fillId="0" borderId="0" xfId="0" applyFill="1" applyBorder="1"/>
    <xf numFmtId="0" fontId="6" fillId="5" borderId="1" xfId="0" applyFont="1" applyFill="1" applyBorder="1" applyAlignment="1">
      <alignment vertical="center"/>
    </xf>
    <xf numFmtId="0" fontId="5" fillId="5" borderId="1" xfId="0" applyFont="1" applyFill="1" applyBorder="1" applyAlignment="1">
      <alignment vertical="center"/>
    </xf>
    <xf numFmtId="0" fontId="5" fillId="0" borderId="0" xfId="0" applyFont="1" applyFill="1" applyBorder="1" applyAlignment="1">
      <alignment vertical="center"/>
    </xf>
    <xf numFmtId="0" fontId="6" fillId="0" borderId="0" xfId="0" applyFont="1" applyFill="1" applyBorder="1" applyAlignment="1">
      <alignment vertical="center"/>
    </xf>
    <xf numFmtId="0" fontId="6" fillId="0" borderId="0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/>
    </xf>
    <xf numFmtId="0" fontId="6" fillId="2" borderId="2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</cellXfs>
  <cellStyles count="2">
    <cellStyle name="Normale" xfId="0" builtinId="0"/>
    <cellStyle name="Percentuale" xfId="1" builtinId="5"/>
  </cellStyles>
  <dxfs count="0"/>
  <tableStyles count="0" defaultTableStyle="TableStyleMedium2" defaultPivotStyle="PivotStyleLight16"/>
  <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5A03FE-4160-4736-8F89-CFAED6239EC0}">
  <dimension ref="A1:H69"/>
  <sheetViews>
    <sheetView topLeftCell="A37" zoomScale="115" zoomScaleNormal="115" workbookViewId="0">
      <selection activeCell="A66" sqref="A66:E66"/>
    </sheetView>
  </sheetViews>
  <sheetFormatPr defaultColWidth="8.83203125" defaultRowHeight="10.5" x14ac:dyDescent="0.25"/>
  <cols>
    <col min="1" max="1" width="24" style="10" bestFit="1" customWidth="1"/>
    <col min="2" max="2" width="3.9140625" style="10" bestFit="1" customWidth="1"/>
    <col min="3" max="5" width="7.9140625" style="10" bestFit="1" customWidth="1"/>
    <col min="6" max="6" width="8.9140625" style="10" bestFit="1" customWidth="1"/>
    <col min="7" max="8" width="7.9140625" style="10" bestFit="1" customWidth="1"/>
    <col min="9" max="16384" width="8.83203125" style="10"/>
  </cols>
  <sheetData>
    <row r="1" spans="1:8" x14ac:dyDescent="0.25">
      <c r="A1" s="38" t="s">
        <v>21</v>
      </c>
      <c r="B1" s="39"/>
      <c r="C1" s="39"/>
      <c r="D1" s="39"/>
      <c r="E1" s="39"/>
      <c r="F1" s="39"/>
      <c r="G1" s="39"/>
      <c r="H1" s="39"/>
    </row>
    <row r="2" spans="1:8" x14ac:dyDescent="0.25">
      <c r="A2" s="11" t="s">
        <v>25</v>
      </c>
      <c r="B2" s="11">
        <v>2.5000000000000001E-2</v>
      </c>
      <c r="C2" s="12">
        <v>45019</v>
      </c>
      <c r="D2" s="12">
        <v>45035</v>
      </c>
      <c r="E2" s="12">
        <v>45036</v>
      </c>
      <c r="F2" s="12">
        <v>45037</v>
      </c>
      <c r="G2" s="12">
        <v>45042</v>
      </c>
      <c r="H2" s="12">
        <v>45043</v>
      </c>
    </row>
    <row r="3" spans="1:8" x14ac:dyDescent="0.25">
      <c r="A3" s="13"/>
      <c r="B3" s="13" t="s">
        <v>24</v>
      </c>
      <c r="C3" s="14">
        <v>18407</v>
      </c>
      <c r="D3" s="14">
        <v>14672</v>
      </c>
      <c r="E3" s="14">
        <v>16178</v>
      </c>
      <c r="F3" s="14">
        <v>15810</v>
      </c>
      <c r="G3" s="14">
        <v>16050</v>
      </c>
      <c r="H3" s="14">
        <v>16400</v>
      </c>
    </row>
    <row r="4" spans="1:8" x14ac:dyDescent="0.25">
      <c r="A4" s="11" t="s">
        <v>0</v>
      </c>
      <c r="B4" s="11" t="s">
        <v>1</v>
      </c>
      <c r="C4" s="15">
        <f>$B$2*C3</f>
        <v>460.17500000000001</v>
      </c>
      <c r="D4" s="15">
        <f>$B$2*D3</f>
        <v>366.8</v>
      </c>
      <c r="E4" s="15">
        <f t="shared" ref="E4:G4" si="0">$B$2*E3</f>
        <v>404.45000000000005</v>
      </c>
      <c r="F4" s="15">
        <f t="shared" si="0"/>
        <v>395.25</v>
      </c>
      <c r="G4" s="15">
        <f t="shared" si="0"/>
        <v>401.25</v>
      </c>
      <c r="H4" s="15">
        <f t="shared" ref="H4" si="1">$B$2*H3</f>
        <v>410</v>
      </c>
    </row>
    <row r="5" spans="1:8" x14ac:dyDescent="0.25">
      <c r="A5" s="13" t="s">
        <v>2</v>
      </c>
      <c r="B5" s="13" t="s">
        <v>1</v>
      </c>
      <c r="C5" s="16">
        <v>0</v>
      </c>
      <c r="D5" s="16">
        <v>10</v>
      </c>
      <c r="E5" s="16">
        <v>0</v>
      </c>
      <c r="F5" s="16">
        <v>0</v>
      </c>
      <c r="G5" s="16">
        <v>12</v>
      </c>
      <c r="H5" s="16">
        <v>25</v>
      </c>
    </row>
    <row r="6" spans="1:8" x14ac:dyDescent="0.25">
      <c r="A6" s="13" t="s">
        <v>3</v>
      </c>
      <c r="B6" s="13" t="s">
        <v>1</v>
      </c>
      <c r="C6" s="16">
        <v>12</v>
      </c>
      <c r="D6" s="16">
        <v>3</v>
      </c>
      <c r="E6" s="16">
        <v>0</v>
      </c>
      <c r="F6" s="16">
        <v>0</v>
      </c>
      <c r="G6" s="16">
        <v>0</v>
      </c>
      <c r="H6" s="16">
        <v>0</v>
      </c>
    </row>
    <row r="7" spans="1:8" x14ac:dyDescent="0.25">
      <c r="A7" s="13" t="s">
        <v>4</v>
      </c>
      <c r="B7" s="13" t="s">
        <v>1</v>
      </c>
      <c r="C7" s="16">
        <v>2</v>
      </c>
      <c r="D7" s="16">
        <v>0</v>
      </c>
      <c r="E7" s="16">
        <v>0</v>
      </c>
      <c r="F7" s="16">
        <v>0</v>
      </c>
      <c r="G7" s="16">
        <v>0</v>
      </c>
      <c r="H7" s="16">
        <v>12</v>
      </c>
    </row>
    <row r="8" spans="1:8" x14ac:dyDescent="0.25">
      <c r="A8" s="13" t="s">
        <v>5</v>
      </c>
      <c r="B8" s="13" t="s">
        <v>1</v>
      </c>
      <c r="C8" s="16">
        <v>0</v>
      </c>
      <c r="D8" s="16">
        <v>0</v>
      </c>
      <c r="E8" s="16">
        <v>0</v>
      </c>
      <c r="F8" s="16">
        <v>0</v>
      </c>
      <c r="G8" s="16">
        <v>0</v>
      </c>
      <c r="H8" s="16">
        <v>0</v>
      </c>
    </row>
    <row r="9" spans="1:8" x14ac:dyDescent="0.25">
      <c r="A9" s="13" t="s">
        <v>6</v>
      </c>
      <c r="B9" s="13" t="s">
        <v>1</v>
      </c>
      <c r="C9" s="16">
        <v>0</v>
      </c>
      <c r="D9" s="16">
        <v>0</v>
      </c>
      <c r="E9" s="16">
        <v>0</v>
      </c>
      <c r="F9" s="16">
        <v>0</v>
      </c>
      <c r="G9" s="16">
        <v>0</v>
      </c>
      <c r="H9" s="16">
        <v>0</v>
      </c>
    </row>
    <row r="10" spans="1:8" x14ac:dyDescent="0.25">
      <c r="A10" s="13" t="s">
        <v>7</v>
      </c>
      <c r="B10" s="13" t="s">
        <v>1</v>
      </c>
      <c r="C10" s="16">
        <v>0</v>
      </c>
      <c r="D10" s="16">
        <v>0</v>
      </c>
      <c r="E10" s="16">
        <v>0</v>
      </c>
      <c r="F10" s="16">
        <v>0</v>
      </c>
      <c r="G10" s="16">
        <v>0</v>
      </c>
      <c r="H10" s="16">
        <v>0</v>
      </c>
    </row>
    <row r="11" spans="1:8" x14ac:dyDescent="0.25">
      <c r="A11" s="17" t="s">
        <v>8</v>
      </c>
      <c r="B11" s="17" t="s">
        <v>1</v>
      </c>
      <c r="C11" s="16">
        <f>SUM(C5:C10)</f>
        <v>14</v>
      </c>
      <c r="D11" s="16">
        <f t="shared" ref="D11:H11" si="2">SUM(D5:D10)</f>
        <v>13</v>
      </c>
      <c r="E11" s="16">
        <f t="shared" si="2"/>
        <v>0</v>
      </c>
      <c r="F11" s="16">
        <f t="shared" si="2"/>
        <v>0</v>
      </c>
      <c r="G11" s="16">
        <f t="shared" si="2"/>
        <v>12</v>
      </c>
      <c r="H11" s="16">
        <f t="shared" si="2"/>
        <v>37</v>
      </c>
    </row>
    <row r="12" spans="1:8" x14ac:dyDescent="0.25">
      <c r="A12" s="17" t="s">
        <v>9</v>
      </c>
      <c r="B12" s="17" t="s">
        <v>1</v>
      </c>
      <c r="C12" s="16">
        <f>C4-C11</f>
        <v>446.17500000000001</v>
      </c>
      <c r="D12" s="16">
        <f t="shared" ref="D12:H12" si="3">D4-D11</f>
        <v>353.8</v>
      </c>
      <c r="E12" s="16">
        <f t="shared" si="3"/>
        <v>404.45000000000005</v>
      </c>
      <c r="F12" s="16">
        <f t="shared" si="3"/>
        <v>395.25</v>
      </c>
      <c r="G12" s="16">
        <f t="shared" si="3"/>
        <v>389.25</v>
      </c>
      <c r="H12" s="16">
        <f t="shared" si="3"/>
        <v>373</v>
      </c>
    </row>
    <row r="13" spans="1:8" x14ac:dyDescent="0.25">
      <c r="A13" s="11" t="s">
        <v>10</v>
      </c>
      <c r="B13" s="11"/>
      <c r="C13" s="15">
        <f>C12/C4</f>
        <v>0.96957679143803988</v>
      </c>
      <c r="D13" s="15">
        <f t="shared" ref="D13:H13" si="4">D12/D4</f>
        <v>0.96455834242093785</v>
      </c>
      <c r="E13" s="15">
        <f t="shared" si="4"/>
        <v>1</v>
      </c>
      <c r="F13" s="15">
        <f t="shared" si="4"/>
        <v>1</v>
      </c>
      <c r="G13" s="15">
        <f t="shared" si="4"/>
        <v>0.97009345794392521</v>
      </c>
      <c r="H13" s="15">
        <f t="shared" si="4"/>
        <v>0.90975609756097564</v>
      </c>
    </row>
    <row r="14" spans="1:8" x14ac:dyDescent="0.25">
      <c r="A14" s="13" t="s">
        <v>11</v>
      </c>
      <c r="B14" s="13" t="s">
        <v>12</v>
      </c>
      <c r="C14" s="16">
        <f t="shared" ref="C14:H14" si="5">(8*60)/$B$2</f>
        <v>19200</v>
      </c>
      <c r="D14" s="16">
        <f t="shared" si="5"/>
        <v>19200</v>
      </c>
      <c r="E14" s="16">
        <f t="shared" si="5"/>
        <v>19200</v>
      </c>
      <c r="F14" s="16">
        <f t="shared" si="5"/>
        <v>19200</v>
      </c>
      <c r="G14" s="16">
        <f t="shared" si="5"/>
        <v>19200</v>
      </c>
      <c r="H14" s="16">
        <f t="shared" si="5"/>
        <v>19200</v>
      </c>
    </row>
    <row r="15" spans="1:8" x14ac:dyDescent="0.25">
      <c r="A15" s="13" t="s">
        <v>13</v>
      </c>
      <c r="B15" s="13" t="s">
        <v>12</v>
      </c>
      <c r="C15" s="16">
        <f>C3</f>
        <v>18407</v>
      </c>
      <c r="D15" s="16">
        <f t="shared" ref="D15:H15" si="6">D3</f>
        <v>14672</v>
      </c>
      <c r="E15" s="16">
        <f t="shared" si="6"/>
        <v>16178</v>
      </c>
      <c r="F15" s="16">
        <f t="shared" si="6"/>
        <v>15810</v>
      </c>
      <c r="G15" s="16">
        <f t="shared" si="6"/>
        <v>16050</v>
      </c>
      <c r="H15" s="16">
        <f t="shared" si="6"/>
        <v>16400</v>
      </c>
    </row>
    <row r="16" spans="1:8" x14ac:dyDescent="0.25">
      <c r="A16" s="11" t="s">
        <v>14</v>
      </c>
      <c r="B16" s="11"/>
      <c r="C16" s="15">
        <f>C15/C14</f>
        <v>0.95869791666666671</v>
      </c>
      <c r="D16" s="15">
        <f t="shared" ref="D16:H16" si="7">D15/D14</f>
        <v>0.76416666666666666</v>
      </c>
      <c r="E16" s="15">
        <f t="shared" si="7"/>
        <v>0.84260416666666671</v>
      </c>
      <c r="F16" s="15">
        <f t="shared" si="7"/>
        <v>0.82343750000000004</v>
      </c>
      <c r="G16" s="15">
        <f t="shared" si="7"/>
        <v>0.8359375</v>
      </c>
      <c r="H16" s="15">
        <f t="shared" si="7"/>
        <v>0.85416666666666663</v>
      </c>
    </row>
    <row r="17" spans="1:8" x14ac:dyDescent="0.25">
      <c r="A17" s="13" t="s">
        <v>15</v>
      </c>
      <c r="B17" s="13" t="s">
        <v>12</v>
      </c>
      <c r="C17" s="16">
        <v>13</v>
      </c>
      <c r="D17" s="16">
        <v>99</v>
      </c>
      <c r="E17" s="16">
        <v>12</v>
      </c>
      <c r="F17" s="16">
        <v>170</v>
      </c>
      <c r="G17" s="16">
        <v>345</v>
      </c>
      <c r="H17" s="16">
        <v>70</v>
      </c>
    </row>
    <row r="18" spans="1:8" x14ac:dyDescent="0.25">
      <c r="A18" s="13" t="s">
        <v>16</v>
      </c>
      <c r="B18" s="13" t="s">
        <v>12</v>
      </c>
      <c r="C18" s="16">
        <v>0</v>
      </c>
      <c r="D18" s="16">
        <v>0</v>
      </c>
      <c r="E18" s="16">
        <v>0</v>
      </c>
      <c r="F18" s="16">
        <v>0</v>
      </c>
      <c r="G18" s="16">
        <v>0</v>
      </c>
      <c r="H18" s="16">
        <v>0</v>
      </c>
    </row>
    <row r="19" spans="1:8" x14ac:dyDescent="0.25">
      <c r="A19" s="17" t="s">
        <v>17</v>
      </c>
      <c r="B19" s="17" t="s">
        <v>12</v>
      </c>
      <c r="C19" s="16">
        <f>SUM(C17:C18)</f>
        <v>13</v>
      </c>
      <c r="D19" s="16">
        <f t="shared" ref="D19:H19" si="8">SUM(D17:D18)</f>
        <v>99</v>
      </c>
      <c r="E19" s="16">
        <f t="shared" si="8"/>
        <v>12</v>
      </c>
      <c r="F19" s="16">
        <f t="shared" si="8"/>
        <v>170</v>
      </c>
      <c r="G19" s="16">
        <f t="shared" si="8"/>
        <v>345</v>
      </c>
      <c r="H19" s="16">
        <f t="shared" si="8"/>
        <v>70</v>
      </c>
    </row>
    <row r="20" spans="1:8" x14ac:dyDescent="0.25">
      <c r="A20" s="17" t="s">
        <v>20</v>
      </c>
      <c r="B20" s="17" t="s">
        <v>12</v>
      </c>
      <c r="C20" s="16">
        <f>C15-C19</f>
        <v>18394</v>
      </c>
      <c r="D20" s="16">
        <f t="shared" ref="D20:H20" si="9">D15-D19</f>
        <v>14573</v>
      </c>
      <c r="E20" s="16">
        <f t="shared" si="9"/>
        <v>16166</v>
      </c>
      <c r="F20" s="16">
        <f t="shared" si="9"/>
        <v>15640</v>
      </c>
      <c r="G20" s="16">
        <f t="shared" si="9"/>
        <v>15705</v>
      </c>
      <c r="H20" s="16">
        <f t="shared" si="9"/>
        <v>16330</v>
      </c>
    </row>
    <row r="21" spans="1:8" x14ac:dyDescent="0.25">
      <c r="A21" s="11" t="s">
        <v>18</v>
      </c>
      <c r="B21" s="11"/>
      <c r="C21" s="15">
        <f>C20/C15</f>
        <v>0.99929374694409734</v>
      </c>
      <c r="D21" s="15">
        <f t="shared" ref="D21:H21" si="10">D20/D15</f>
        <v>0.99325245365321702</v>
      </c>
      <c r="E21" s="15">
        <f t="shared" si="10"/>
        <v>0.99925825194708862</v>
      </c>
      <c r="F21" s="15">
        <f t="shared" si="10"/>
        <v>0.989247311827957</v>
      </c>
      <c r="G21" s="15">
        <f t="shared" si="10"/>
        <v>0.97850467289719623</v>
      </c>
      <c r="H21" s="15">
        <f t="shared" si="10"/>
        <v>0.99573170731707317</v>
      </c>
    </row>
    <row r="22" spans="1:8" s="20" customFormat="1" x14ac:dyDescent="0.25">
      <c r="A22" s="21" t="s">
        <v>19</v>
      </c>
      <c r="B22" s="18"/>
      <c r="C22" s="19">
        <f t="shared" ref="C22:H22" si="11">C13*C16*C21</f>
        <v>0.92887476571413052</v>
      </c>
      <c r="D22" s="19">
        <f t="shared" si="11"/>
        <v>0.7321098293802254</v>
      </c>
      <c r="E22" s="19">
        <f t="shared" si="11"/>
        <v>0.84197916666666672</v>
      </c>
      <c r="F22" s="19">
        <f t="shared" si="11"/>
        <v>0.81458333333333344</v>
      </c>
      <c r="G22" s="19">
        <f t="shared" si="11"/>
        <v>0.79350613317757002</v>
      </c>
      <c r="H22" s="19">
        <f t="shared" si="11"/>
        <v>0.77376651422764231</v>
      </c>
    </row>
    <row r="24" spans="1:8" x14ac:dyDescent="0.25">
      <c r="A24" s="11" t="s">
        <v>25</v>
      </c>
      <c r="B24" s="11">
        <v>2.5000000000000001E-2</v>
      </c>
      <c r="C24" s="12">
        <v>45044</v>
      </c>
      <c r="D24" s="12">
        <v>45046</v>
      </c>
      <c r="E24" s="12">
        <v>45050</v>
      </c>
      <c r="F24" s="12">
        <v>45051</v>
      </c>
      <c r="G24" s="12">
        <v>45054</v>
      </c>
      <c r="H24" s="12">
        <v>45055</v>
      </c>
    </row>
    <row r="25" spans="1:8" x14ac:dyDescent="0.25">
      <c r="A25" s="13"/>
      <c r="B25" s="13" t="s">
        <v>24</v>
      </c>
      <c r="C25" s="14">
        <v>19840</v>
      </c>
      <c r="D25" s="14">
        <v>11510</v>
      </c>
      <c r="E25" s="14">
        <v>17580</v>
      </c>
      <c r="F25" s="14">
        <v>17500</v>
      </c>
      <c r="G25" s="14">
        <v>17705</v>
      </c>
      <c r="H25" s="14">
        <v>17460</v>
      </c>
    </row>
    <row r="26" spans="1:8" x14ac:dyDescent="0.25">
      <c r="A26" s="11" t="s">
        <v>0</v>
      </c>
      <c r="B26" s="11" t="s">
        <v>1</v>
      </c>
      <c r="C26" s="15">
        <f t="shared" ref="C26:H26" si="12">$B$2*C25</f>
        <v>496</v>
      </c>
      <c r="D26" s="15">
        <f t="shared" si="12"/>
        <v>287.75</v>
      </c>
      <c r="E26" s="15">
        <f t="shared" si="12"/>
        <v>439.5</v>
      </c>
      <c r="F26" s="15">
        <f t="shared" si="12"/>
        <v>437.5</v>
      </c>
      <c r="G26" s="15">
        <f t="shared" si="12"/>
        <v>442.625</v>
      </c>
      <c r="H26" s="15">
        <f t="shared" si="12"/>
        <v>436.5</v>
      </c>
    </row>
    <row r="27" spans="1:8" x14ac:dyDescent="0.25">
      <c r="A27" s="13" t="s">
        <v>2</v>
      </c>
      <c r="B27" s="13" t="s">
        <v>1</v>
      </c>
      <c r="C27" s="16">
        <v>12</v>
      </c>
      <c r="D27" s="16">
        <v>30</v>
      </c>
      <c r="E27" s="16">
        <v>0</v>
      </c>
      <c r="F27" s="16">
        <v>12</v>
      </c>
      <c r="G27" s="16">
        <v>0</v>
      </c>
      <c r="H27" s="16">
        <v>12</v>
      </c>
    </row>
    <row r="28" spans="1:8" x14ac:dyDescent="0.25">
      <c r="A28" s="13" t="s">
        <v>3</v>
      </c>
      <c r="B28" s="13" t="s">
        <v>1</v>
      </c>
      <c r="C28" s="16">
        <v>0</v>
      </c>
      <c r="D28" s="16">
        <v>0</v>
      </c>
      <c r="E28" s="16">
        <v>0</v>
      </c>
      <c r="F28" s="16">
        <v>0</v>
      </c>
      <c r="G28" s="16">
        <v>0</v>
      </c>
      <c r="H28" s="16">
        <v>5</v>
      </c>
    </row>
    <row r="29" spans="1:8" x14ac:dyDescent="0.25">
      <c r="A29" s="13" t="s">
        <v>4</v>
      </c>
      <c r="B29" s="13" t="s">
        <v>1</v>
      </c>
      <c r="C29" s="16">
        <v>0</v>
      </c>
      <c r="D29" s="16">
        <v>0</v>
      </c>
      <c r="E29" s="16">
        <v>0</v>
      </c>
      <c r="F29" s="16">
        <v>0</v>
      </c>
      <c r="G29" s="16">
        <v>0</v>
      </c>
      <c r="H29" s="16">
        <v>0</v>
      </c>
    </row>
    <row r="30" spans="1:8" x14ac:dyDescent="0.25">
      <c r="A30" s="13" t="s">
        <v>5</v>
      </c>
      <c r="B30" s="13" t="s">
        <v>1</v>
      </c>
      <c r="C30" s="16">
        <v>0</v>
      </c>
      <c r="D30" s="16">
        <v>0</v>
      </c>
      <c r="E30" s="16">
        <v>0</v>
      </c>
      <c r="F30" s="16">
        <v>0</v>
      </c>
      <c r="G30" s="16">
        <v>0</v>
      </c>
      <c r="H30" s="16">
        <v>0</v>
      </c>
    </row>
    <row r="31" spans="1:8" x14ac:dyDescent="0.25">
      <c r="A31" s="13" t="s">
        <v>6</v>
      </c>
      <c r="B31" s="13" t="s">
        <v>1</v>
      </c>
      <c r="C31" s="16">
        <v>0</v>
      </c>
      <c r="D31" s="16">
        <v>0</v>
      </c>
      <c r="E31" s="16">
        <v>0</v>
      </c>
      <c r="F31" s="16">
        <v>0</v>
      </c>
      <c r="G31" s="16">
        <v>0</v>
      </c>
      <c r="H31" s="16">
        <v>0</v>
      </c>
    </row>
    <row r="32" spans="1:8" x14ac:dyDescent="0.25">
      <c r="A32" s="13" t="s">
        <v>7</v>
      </c>
      <c r="B32" s="13" t="s">
        <v>1</v>
      </c>
      <c r="C32" s="16">
        <v>0</v>
      </c>
      <c r="D32" s="16">
        <v>0</v>
      </c>
      <c r="E32" s="16">
        <v>0</v>
      </c>
      <c r="F32" s="16">
        <v>0</v>
      </c>
      <c r="G32" s="16">
        <v>0</v>
      </c>
      <c r="H32" s="16">
        <v>0</v>
      </c>
    </row>
    <row r="33" spans="1:8" x14ac:dyDescent="0.25">
      <c r="A33" s="17" t="s">
        <v>8</v>
      </c>
      <c r="B33" s="17" t="s">
        <v>1</v>
      </c>
      <c r="C33" s="16">
        <f t="shared" ref="C33:H33" si="13">SUM(C27:C32)</f>
        <v>12</v>
      </c>
      <c r="D33" s="16">
        <f t="shared" si="13"/>
        <v>30</v>
      </c>
      <c r="E33" s="16">
        <f t="shared" si="13"/>
        <v>0</v>
      </c>
      <c r="F33" s="16">
        <f t="shared" si="13"/>
        <v>12</v>
      </c>
      <c r="G33" s="16">
        <f t="shared" si="13"/>
        <v>0</v>
      </c>
      <c r="H33" s="16">
        <f t="shared" si="13"/>
        <v>17</v>
      </c>
    </row>
    <row r="34" spans="1:8" x14ac:dyDescent="0.25">
      <c r="A34" s="17" t="s">
        <v>9</v>
      </c>
      <c r="B34" s="17" t="s">
        <v>1</v>
      </c>
      <c r="C34" s="16">
        <f t="shared" ref="C34:H34" si="14">C26-C33</f>
        <v>484</v>
      </c>
      <c r="D34" s="16">
        <f t="shared" si="14"/>
        <v>257.75</v>
      </c>
      <c r="E34" s="16">
        <f t="shared" si="14"/>
        <v>439.5</v>
      </c>
      <c r="F34" s="16">
        <f t="shared" si="14"/>
        <v>425.5</v>
      </c>
      <c r="G34" s="16">
        <f t="shared" si="14"/>
        <v>442.625</v>
      </c>
      <c r="H34" s="16">
        <f t="shared" si="14"/>
        <v>419.5</v>
      </c>
    </row>
    <row r="35" spans="1:8" x14ac:dyDescent="0.25">
      <c r="A35" s="11" t="s">
        <v>10</v>
      </c>
      <c r="B35" s="11"/>
      <c r="C35" s="15">
        <f t="shared" ref="C35:H35" si="15">C34/C26</f>
        <v>0.97580645161290325</v>
      </c>
      <c r="D35" s="15">
        <f t="shared" si="15"/>
        <v>0.89574283231972196</v>
      </c>
      <c r="E35" s="15">
        <f t="shared" si="15"/>
        <v>1</v>
      </c>
      <c r="F35" s="15">
        <f t="shared" si="15"/>
        <v>0.97257142857142853</v>
      </c>
      <c r="G35" s="15">
        <f t="shared" si="15"/>
        <v>1</v>
      </c>
      <c r="H35" s="15">
        <f t="shared" si="15"/>
        <v>0.96105383734249716</v>
      </c>
    </row>
    <row r="36" spans="1:8" x14ac:dyDescent="0.25">
      <c r="A36" s="13" t="s">
        <v>11</v>
      </c>
      <c r="B36" s="13" t="s">
        <v>12</v>
      </c>
      <c r="C36" s="16">
        <f t="shared" ref="C36:H36" si="16">(8*60)/$B$2</f>
        <v>19200</v>
      </c>
      <c r="D36" s="16">
        <f t="shared" si="16"/>
        <v>19200</v>
      </c>
      <c r="E36" s="16">
        <f t="shared" si="16"/>
        <v>19200</v>
      </c>
      <c r="F36" s="16">
        <f t="shared" si="16"/>
        <v>19200</v>
      </c>
      <c r="G36" s="16">
        <f t="shared" si="16"/>
        <v>19200</v>
      </c>
      <c r="H36" s="16">
        <f t="shared" si="16"/>
        <v>19200</v>
      </c>
    </row>
    <row r="37" spans="1:8" x14ac:dyDescent="0.25">
      <c r="A37" s="13" t="s">
        <v>13</v>
      </c>
      <c r="B37" s="13" t="s">
        <v>12</v>
      </c>
      <c r="C37" s="16">
        <f t="shared" ref="C37:H37" si="17">C25</f>
        <v>19840</v>
      </c>
      <c r="D37" s="16">
        <f t="shared" si="17"/>
        <v>11510</v>
      </c>
      <c r="E37" s="16">
        <f t="shared" si="17"/>
        <v>17580</v>
      </c>
      <c r="F37" s="16">
        <f t="shared" si="17"/>
        <v>17500</v>
      </c>
      <c r="G37" s="16">
        <f t="shared" si="17"/>
        <v>17705</v>
      </c>
      <c r="H37" s="16">
        <f t="shared" si="17"/>
        <v>17460</v>
      </c>
    </row>
    <row r="38" spans="1:8" x14ac:dyDescent="0.25">
      <c r="A38" s="11" t="s">
        <v>14</v>
      </c>
      <c r="B38" s="11"/>
      <c r="C38" s="15">
        <f t="shared" ref="C38:G38" si="18">C37/C36</f>
        <v>1.0333333333333334</v>
      </c>
      <c r="D38" s="15">
        <f t="shared" si="18"/>
        <v>0.59947916666666667</v>
      </c>
      <c r="E38" s="15">
        <f t="shared" si="18"/>
        <v>0.91562500000000002</v>
      </c>
      <c r="F38" s="15">
        <f t="shared" si="18"/>
        <v>0.91145833333333337</v>
      </c>
      <c r="G38" s="15">
        <f t="shared" si="18"/>
        <v>0.92213541666666665</v>
      </c>
      <c r="H38" s="15">
        <f>H37/H36</f>
        <v>0.90937500000000004</v>
      </c>
    </row>
    <row r="39" spans="1:8" x14ac:dyDescent="0.25">
      <c r="A39" s="13" t="s">
        <v>15</v>
      </c>
      <c r="B39" s="13" t="s">
        <v>12</v>
      </c>
      <c r="C39" s="16">
        <v>98</v>
      </c>
      <c r="D39" s="16">
        <v>70</v>
      </c>
      <c r="E39" s="16">
        <v>90</v>
      </c>
      <c r="F39" s="16">
        <v>60</v>
      </c>
      <c r="G39" s="16">
        <v>392</v>
      </c>
      <c r="H39" s="16">
        <v>28</v>
      </c>
    </row>
    <row r="40" spans="1:8" x14ac:dyDescent="0.25">
      <c r="A40" s="13" t="s">
        <v>16</v>
      </c>
      <c r="B40" s="13" t="s">
        <v>12</v>
      </c>
      <c r="C40" s="16">
        <v>0</v>
      </c>
      <c r="D40" s="16">
        <v>0</v>
      </c>
      <c r="E40" s="16">
        <v>0</v>
      </c>
      <c r="F40" s="16">
        <v>0</v>
      </c>
      <c r="G40" s="16">
        <v>0</v>
      </c>
      <c r="H40" s="16">
        <v>0</v>
      </c>
    </row>
    <row r="41" spans="1:8" x14ac:dyDescent="0.25">
      <c r="A41" s="17" t="s">
        <v>17</v>
      </c>
      <c r="B41" s="17" t="s">
        <v>12</v>
      </c>
      <c r="C41" s="16">
        <f t="shared" ref="C41:H41" si="19">SUM(C39:C40)</f>
        <v>98</v>
      </c>
      <c r="D41" s="16">
        <f t="shared" si="19"/>
        <v>70</v>
      </c>
      <c r="E41" s="16">
        <f t="shared" si="19"/>
        <v>90</v>
      </c>
      <c r="F41" s="16">
        <f t="shared" si="19"/>
        <v>60</v>
      </c>
      <c r="G41" s="16">
        <f t="shared" si="19"/>
        <v>392</v>
      </c>
      <c r="H41" s="16">
        <f t="shared" si="19"/>
        <v>28</v>
      </c>
    </row>
    <row r="42" spans="1:8" x14ac:dyDescent="0.25">
      <c r="A42" s="17" t="s">
        <v>20</v>
      </c>
      <c r="B42" s="17" t="s">
        <v>12</v>
      </c>
      <c r="C42" s="16">
        <f t="shared" ref="C42:H42" si="20">C37-C41</f>
        <v>19742</v>
      </c>
      <c r="D42" s="16">
        <f t="shared" si="20"/>
        <v>11440</v>
      </c>
      <c r="E42" s="16">
        <f t="shared" si="20"/>
        <v>17490</v>
      </c>
      <c r="F42" s="16">
        <f t="shared" si="20"/>
        <v>17440</v>
      </c>
      <c r="G42" s="16">
        <f t="shared" si="20"/>
        <v>17313</v>
      </c>
      <c r="H42" s="16">
        <f t="shared" si="20"/>
        <v>17432</v>
      </c>
    </row>
    <row r="43" spans="1:8" x14ac:dyDescent="0.25">
      <c r="A43" s="11" t="s">
        <v>18</v>
      </c>
      <c r="B43" s="11"/>
      <c r="C43" s="15">
        <f t="shared" ref="C43:H43" si="21">C42/C37</f>
        <v>0.99506048387096779</v>
      </c>
      <c r="D43" s="15">
        <f t="shared" si="21"/>
        <v>0.99391833188531709</v>
      </c>
      <c r="E43" s="15">
        <f t="shared" si="21"/>
        <v>0.99488054607508536</v>
      </c>
      <c r="F43" s="15">
        <f t="shared" si="21"/>
        <v>0.99657142857142855</v>
      </c>
      <c r="G43" s="15">
        <f t="shared" si="21"/>
        <v>0.97785936176221411</v>
      </c>
      <c r="H43" s="15">
        <f t="shared" si="21"/>
        <v>0.99839633447880871</v>
      </c>
    </row>
    <row r="44" spans="1:8" x14ac:dyDescent="0.25">
      <c r="A44" s="21" t="s">
        <v>19</v>
      </c>
      <c r="B44" s="18"/>
      <c r="C44" s="19">
        <f t="shared" ref="C44:H44" si="22">C35*C38*C43</f>
        <v>1.0033526545698928</v>
      </c>
      <c r="D44" s="19">
        <f t="shared" si="22"/>
        <v>0.53371343759050105</v>
      </c>
      <c r="E44" s="19">
        <f t="shared" si="22"/>
        <v>0.91093750000000007</v>
      </c>
      <c r="F44" s="19">
        <f t="shared" si="22"/>
        <v>0.88341904761904766</v>
      </c>
      <c r="G44" s="19">
        <f t="shared" si="22"/>
        <v>0.90171875000000001</v>
      </c>
      <c r="H44" s="19">
        <f t="shared" si="22"/>
        <v>0.87255679648720896</v>
      </c>
    </row>
    <row r="46" spans="1:8" x14ac:dyDescent="0.25">
      <c r="A46" s="11" t="s">
        <v>25</v>
      </c>
      <c r="B46" s="11">
        <v>2.5000000000000001E-2</v>
      </c>
      <c r="C46" s="12">
        <v>45056</v>
      </c>
      <c r="D46" s="12">
        <v>45057</v>
      </c>
      <c r="E46" s="12">
        <v>45058</v>
      </c>
    </row>
    <row r="47" spans="1:8" x14ac:dyDescent="0.25">
      <c r="A47" s="13"/>
      <c r="B47" s="13" t="s">
        <v>24</v>
      </c>
      <c r="C47" s="14">
        <v>18223</v>
      </c>
      <c r="D47" s="14">
        <v>17463</v>
      </c>
      <c r="E47" s="14">
        <v>17204</v>
      </c>
    </row>
    <row r="48" spans="1:8" x14ac:dyDescent="0.25">
      <c r="A48" s="11" t="s">
        <v>0</v>
      </c>
      <c r="B48" s="11" t="s">
        <v>1</v>
      </c>
      <c r="C48" s="15">
        <f t="shared" ref="C48:E48" si="23">$B$2*C47</f>
        <v>455.57500000000005</v>
      </c>
      <c r="D48" s="15">
        <f t="shared" si="23"/>
        <v>436.57500000000005</v>
      </c>
      <c r="E48" s="15">
        <f t="shared" si="23"/>
        <v>430.1</v>
      </c>
    </row>
    <row r="49" spans="1:5" x14ac:dyDescent="0.25">
      <c r="A49" s="13" t="s">
        <v>2</v>
      </c>
      <c r="B49" s="13" t="s">
        <v>1</v>
      </c>
      <c r="C49" s="16">
        <v>0</v>
      </c>
      <c r="D49" s="16">
        <v>34</v>
      </c>
      <c r="E49" s="16">
        <v>0</v>
      </c>
    </row>
    <row r="50" spans="1:5" x14ac:dyDescent="0.25">
      <c r="A50" s="13" t="s">
        <v>3</v>
      </c>
      <c r="B50" s="13" t="s">
        <v>1</v>
      </c>
      <c r="C50" s="16">
        <v>0</v>
      </c>
      <c r="D50" s="16">
        <v>0</v>
      </c>
      <c r="E50" s="16">
        <v>0</v>
      </c>
    </row>
    <row r="51" spans="1:5" x14ac:dyDescent="0.25">
      <c r="A51" s="13" t="s">
        <v>4</v>
      </c>
      <c r="B51" s="13" t="s">
        <v>1</v>
      </c>
      <c r="C51" s="16">
        <v>0</v>
      </c>
      <c r="D51" s="16">
        <v>0</v>
      </c>
      <c r="E51" s="16">
        <v>0</v>
      </c>
    </row>
    <row r="52" spans="1:5" x14ac:dyDescent="0.25">
      <c r="A52" s="13" t="s">
        <v>5</v>
      </c>
      <c r="B52" s="13" t="s">
        <v>1</v>
      </c>
      <c r="C52" s="16">
        <v>0</v>
      </c>
      <c r="D52" s="16">
        <v>0</v>
      </c>
      <c r="E52" s="16">
        <v>0</v>
      </c>
    </row>
    <row r="53" spans="1:5" x14ac:dyDescent="0.25">
      <c r="A53" s="13" t="s">
        <v>6</v>
      </c>
      <c r="B53" s="13" t="s">
        <v>1</v>
      </c>
      <c r="C53" s="16">
        <v>0</v>
      </c>
      <c r="D53" s="16">
        <v>0</v>
      </c>
      <c r="E53" s="16">
        <v>0</v>
      </c>
    </row>
    <row r="54" spans="1:5" x14ac:dyDescent="0.25">
      <c r="A54" s="13" t="s">
        <v>7</v>
      </c>
      <c r="B54" s="13" t="s">
        <v>1</v>
      </c>
      <c r="C54" s="16">
        <v>0</v>
      </c>
      <c r="D54" s="16">
        <v>0</v>
      </c>
      <c r="E54" s="16">
        <v>0</v>
      </c>
    </row>
    <row r="55" spans="1:5" x14ac:dyDescent="0.25">
      <c r="A55" s="17" t="s">
        <v>8</v>
      </c>
      <c r="B55" s="17" t="s">
        <v>1</v>
      </c>
      <c r="C55" s="16">
        <f t="shared" ref="C55:D55" si="24">SUM(C49:C54)</f>
        <v>0</v>
      </c>
      <c r="D55" s="16">
        <f t="shared" si="24"/>
        <v>34</v>
      </c>
      <c r="E55" s="16">
        <f>SUM(E49:E54)</f>
        <v>0</v>
      </c>
    </row>
    <row r="56" spans="1:5" x14ac:dyDescent="0.25">
      <c r="A56" s="17" t="s">
        <v>9</v>
      </c>
      <c r="B56" s="17" t="s">
        <v>1</v>
      </c>
      <c r="C56" s="16">
        <f t="shared" ref="C56:E56" si="25">C48-C55</f>
        <v>455.57500000000005</v>
      </c>
      <c r="D56" s="16">
        <f t="shared" si="25"/>
        <v>402.57500000000005</v>
      </c>
      <c r="E56" s="16">
        <f t="shared" si="25"/>
        <v>430.1</v>
      </c>
    </row>
    <row r="57" spans="1:5" x14ac:dyDescent="0.25">
      <c r="A57" s="11" t="s">
        <v>10</v>
      </c>
      <c r="B57" s="11"/>
      <c r="C57" s="15">
        <f t="shared" ref="C57:E57" si="26">C56/C48</f>
        <v>1</v>
      </c>
      <c r="D57" s="15">
        <f t="shared" si="26"/>
        <v>0.92212105594685911</v>
      </c>
      <c r="E57" s="15">
        <f t="shared" si="26"/>
        <v>1</v>
      </c>
    </row>
    <row r="58" spans="1:5" x14ac:dyDescent="0.25">
      <c r="A58" s="13" t="s">
        <v>11</v>
      </c>
      <c r="B58" s="13" t="s">
        <v>12</v>
      </c>
      <c r="C58" s="16">
        <f t="shared" ref="C58:E58" si="27">(8*60)/$B$2</f>
        <v>19200</v>
      </c>
      <c r="D58" s="16">
        <f t="shared" si="27"/>
        <v>19200</v>
      </c>
      <c r="E58" s="16">
        <f t="shared" si="27"/>
        <v>19200</v>
      </c>
    </row>
    <row r="59" spans="1:5" x14ac:dyDescent="0.25">
      <c r="A59" s="13" t="s">
        <v>13</v>
      </c>
      <c r="B59" s="13" t="s">
        <v>12</v>
      </c>
      <c r="C59" s="16">
        <f t="shared" ref="C59:E59" si="28">C47</f>
        <v>18223</v>
      </c>
      <c r="D59" s="16">
        <f t="shared" si="28"/>
        <v>17463</v>
      </c>
      <c r="E59" s="16">
        <f t="shared" si="28"/>
        <v>17204</v>
      </c>
    </row>
    <row r="60" spans="1:5" x14ac:dyDescent="0.25">
      <c r="A60" s="11" t="s">
        <v>14</v>
      </c>
      <c r="B60" s="11"/>
      <c r="C60" s="15">
        <f>C59/C58</f>
        <v>0.94911458333333332</v>
      </c>
      <c r="D60" s="15">
        <f t="shared" ref="D60:E60" si="29">D59/D58</f>
        <v>0.90953125000000001</v>
      </c>
      <c r="E60" s="15">
        <f t="shared" si="29"/>
        <v>0.89604166666666663</v>
      </c>
    </row>
    <row r="61" spans="1:5" x14ac:dyDescent="0.25">
      <c r="A61" s="13" t="s">
        <v>15</v>
      </c>
      <c r="B61" s="13" t="s">
        <v>12</v>
      </c>
      <c r="C61" s="16">
        <v>100</v>
      </c>
      <c r="D61" s="16">
        <v>89</v>
      </c>
      <c r="E61" s="16">
        <v>65</v>
      </c>
    </row>
    <row r="62" spans="1:5" x14ac:dyDescent="0.25">
      <c r="A62" s="13" t="s">
        <v>16</v>
      </c>
      <c r="B62" s="13" t="s">
        <v>12</v>
      </c>
      <c r="C62" s="16">
        <v>0</v>
      </c>
      <c r="D62" s="16">
        <v>0</v>
      </c>
      <c r="E62" s="16">
        <v>0</v>
      </c>
    </row>
    <row r="63" spans="1:5" x14ac:dyDescent="0.25">
      <c r="A63" s="17" t="s">
        <v>17</v>
      </c>
      <c r="B63" s="17" t="s">
        <v>12</v>
      </c>
      <c r="C63" s="16">
        <f t="shared" ref="C63:E63" si="30">SUM(C61:C62)</f>
        <v>100</v>
      </c>
      <c r="D63" s="16">
        <f t="shared" si="30"/>
        <v>89</v>
      </c>
      <c r="E63" s="16">
        <f t="shared" si="30"/>
        <v>65</v>
      </c>
    </row>
    <row r="64" spans="1:5" ht="11" thickBot="1" x14ac:dyDescent="0.3">
      <c r="A64" s="17" t="s">
        <v>20</v>
      </c>
      <c r="B64" s="17" t="s">
        <v>12</v>
      </c>
      <c r="C64" s="16">
        <f t="shared" ref="C64:E64" si="31">C59-C63</f>
        <v>18123</v>
      </c>
      <c r="D64" s="16">
        <f t="shared" si="31"/>
        <v>17374</v>
      </c>
      <c r="E64" s="16">
        <f t="shared" si="31"/>
        <v>17139</v>
      </c>
    </row>
    <row r="65" spans="1:6" ht="11" thickBot="1" x14ac:dyDescent="0.3">
      <c r="A65" s="11" t="s">
        <v>18</v>
      </c>
      <c r="B65" s="11"/>
      <c r="C65" s="15">
        <f t="shared" ref="C65:E65" si="32">C64/C59</f>
        <v>0.99451242934752782</v>
      </c>
      <c r="D65" s="15">
        <f t="shared" si="32"/>
        <v>0.99490351027887536</v>
      </c>
      <c r="E65" s="22">
        <f t="shared" si="32"/>
        <v>0.99622180888165546</v>
      </c>
      <c r="F65" s="24" t="s">
        <v>26</v>
      </c>
    </row>
    <row r="66" spans="1:6" ht="11" thickBot="1" x14ac:dyDescent="0.3">
      <c r="A66" s="21" t="s">
        <v>19</v>
      </c>
      <c r="B66" s="18"/>
      <c r="C66" s="19">
        <f>C57*C60*C65</f>
        <v>0.94390624999999995</v>
      </c>
      <c r="D66" s="19">
        <f t="shared" ref="D66:E66" si="33">D57*D60*D65</f>
        <v>0.83442350135524634</v>
      </c>
      <c r="E66" s="23">
        <f t="shared" si="33"/>
        <v>0.89265624999999993</v>
      </c>
      <c r="F66" s="25">
        <f>AVERAGE(C22:H22,C44:H44,C66:E66)</f>
        <v>0.84410026200809773</v>
      </c>
    </row>
    <row r="67" spans="1:6" ht="11" thickBot="1" x14ac:dyDescent="0.3"/>
    <row r="68" spans="1:6" x14ac:dyDescent="0.25">
      <c r="D68" s="26" t="s">
        <v>27</v>
      </c>
      <c r="E68" s="27" t="s">
        <v>28</v>
      </c>
      <c r="F68" s="28" t="s">
        <v>29</v>
      </c>
    </row>
    <row r="69" spans="1:6" ht="11" thickBot="1" x14ac:dyDescent="0.3">
      <c r="D69" s="29">
        <f>AVERAGE(C13:H13,C35:H35,C57:E57)</f>
        <v>0.96941868634381934</v>
      </c>
      <c r="E69" s="30">
        <f>AVERAGE(C16:H16,C38:H38,C60:E60)</f>
        <v>0.8750069444444446</v>
      </c>
      <c r="F69" s="31">
        <f>AVERAGE(C65:E65)</f>
        <v>0.99521258283601954</v>
      </c>
    </row>
  </sheetData>
  <mergeCells count="1">
    <mergeCell ref="A1:H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6EE4FC-47C0-439E-8E0D-652A9DD2633F}">
  <dimension ref="A1:I116"/>
  <sheetViews>
    <sheetView topLeftCell="A43" zoomScale="57" zoomScaleNormal="57" workbookViewId="0">
      <selection activeCell="D115" sqref="D115:G116"/>
    </sheetView>
  </sheetViews>
  <sheetFormatPr defaultRowHeight="15.5" x14ac:dyDescent="0.35"/>
  <cols>
    <col min="1" max="1" width="32.08203125" customWidth="1"/>
    <col min="2" max="2" width="4.4140625" bestFit="1" customWidth="1"/>
  </cols>
  <sheetData>
    <row r="1" spans="1:8" x14ac:dyDescent="0.35">
      <c r="A1" s="40" t="s">
        <v>22</v>
      </c>
      <c r="B1" s="40"/>
      <c r="C1" s="40"/>
      <c r="D1" s="40"/>
      <c r="E1" s="40"/>
      <c r="F1" s="40"/>
      <c r="G1" s="40"/>
    </row>
    <row r="2" spans="1:8" x14ac:dyDescent="0.35">
      <c r="A2" s="2" t="s">
        <v>25</v>
      </c>
      <c r="B2" s="2">
        <v>0.04</v>
      </c>
      <c r="C2" s="3">
        <v>45020</v>
      </c>
      <c r="D2" s="3">
        <v>45021</v>
      </c>
      <c r="E2" s="3">
        <v>45022</v>
      </c>
      <c r="F2" s="3">
        <v>45027</v>
      </c>
      <c r="G2" s="3">
        <v>45028</v>
      </c>
    </row>
    <row r="3" spans="1:8" x14ac:dyDescent="0.35">
      <c r="A3" s="4"/>
      <c r="B3" s="4" t="s">
        <v>24</v>
      </c>
      <c r="C3" s="5">
        <v>11212</v>
      </c>
      <c r="D3" s="5">
        <v>11340</v>
      </c>
      <c r="E3" s="5">
        <v>10023</v>
      </c>
      <c r="F3" s="5">
        <v>10987</v>
      </c>
      <c r="G3" s="5">
        <v>10234</v>
      </c>
    </row>
    <row r="4" spans="1:8" x14ac:dyDescent="0.35">
      <c r="A4" s="2" t="s">
        <v>0</v>
      </c>
      <c r="B4" s="2" t="s">
        <v>1</v>
      </c>
      <c r="C4" s="6">
        <f>$B$2*C3</f>
        <v>448.48</v>
      </c>
      <c r="D4" s="6">
        <f t="shared" ref="D4:G4" si="0">$B$2*D3</f>
        <v>453.6</v>
      </c>
      <c r="E4" s="6">
        <f t="shared" si="0"/>
        <v>400.92</v>
      </c>
      <c r="F4" s="6">
        <f t="shared" si="0"/>
        <v>439.48</v>
      </c>
      <c r="G4" s="6">
        <f t="shared" si="0"/>
        <v>409.36</v>
      </c>
    </row>
    <row r="5" spans="1:8" x14ac:dyDescent="0.35">
      <c r="A5" s="4" t="s">
        <v>2</v>
      </c>
      <c r="B5" s="4" t="s">
        <v>1</v>
      </c>
      <c r="C5" s="7">
        <v>12</v>
      </c>
      <c r="D5" s="7">
        <v>0</v>
      </c>
      <c r="E5" s="7">
        <v>0</v>
      </c>
      <c r="F5" s="7">
        <v>0</v>
      </c>
      <c r="G5" s="7">
        <v>22</v>
      </c>
    </row>
    <row r="6" spans="1:8" x14ac:dyDescent="0.35">
      <c r="A6" s="4" t="s">
        <v>3</v>
      </c>
      <c r="B6" s="4" t="s">
        <v>1</v>
      </c>
      <c r="C6" s="7">
        <v>0</v>
      </c>
      <c r="D6" s="7">
        <v>0</v>
      </c>
      <c r="E6" s="7">
        <v>0</v>
      </c>
      <c r="F6" s="7">
        <v>0</v>
      </c>
      <c r="G6" s="7">
        <v>0</v>
      </c>
    </row>
    <row r="7" spans="1:8" x14ac:dyDescent="0.35">
      <c r="A7" s="4" t="s">
        <v>4</v>
      </c>
      <c r="B7" s="4" t="s">
        <v>1</v>
      </c>
      <c r="C7" s="7">
        <v>0</v>
      </c>
      <c r="D7" s="7">
        <v>0</v>
      </c>
      <c r="E7" s="7">
        <v>0</v>
      </c>
      <c r="F7" s="7">
        <v>0</v>
      </c>
      <c r="G7" s="7">
        <v>0</v>
      </c>
    </row>
    <row r="8" spans="1:8" x14ac:dyDescent="0.35">
      <c r="A8" s="4" t="s">
        <v>5</v>
      </c>
      <c r="B8" s="4" t="s">
        <v>1</v>
      </c>
      <c r="C8" s="7">
        <v>0</v>
      </c>
      <c r="D8" s="7">
        <v>0</v>
      </c>
      <c r="E8" s="7">
        <v>0</v>
      </c>
      <c r="F8" s="7">
        <v>0</v>
      </c>
      <c r="G8" s="7">
        <v>0</v>
      </c>
    </row>
    <row r="9" spans="1:8" x14ac:dyDescent="0.35">
      <c r="A9" s="4" t="s">
        <v>6</v>
      </c>
      <c r="B9" s="4" t="s">
        <v>1</v>
      </c>
      <c r="C9" s="7">
        <v>0</v>
      </c>
      <c r="D9" s="7">
        <v>0</v>
      </c>
      <c r="E9" s="7">
        <v>0</v>
      </c>
      <c r="F9" s="7">
        <v>0</v>
      </c>
      <c r="G9" s="7">
        <v>0</v>
      </c>
    </row>
    <row r="10" spans="1:8" x14ac:dyDescent="0.35">
      <c r="A10" s="4" t="s">
        <v>7</v>
      </c>
      <c r="B10" s="4" t="s">
        <v>1</v>
      </c>
      <c r="C10" s="7">
        <v>0</v>
      </c>
      <c r="D10" s="7">
        <v>0</v>
      </c>
      <c r="E10" s="7">
        <v>0</v>
      </c>
      <c r="F10" s="7">
        <v>0</v>
      </c>
      <c r="G10" s="7">
        <v>0</v>
      </c>
    </row>
    <row r="11" spans="1:8" x14ac:dyDescent="0.35">
      <c r="A11" s="8" t="s">
        <v>8</v>
      </c>
      <c r="B11" s="8" t="s">
        <v>1</v>
      </c>
      <c r="C11" s="7">
        <f>SUM(C5:C10)</f>
        <v>12</v>
      </c>
      <c r="D11" s="7">
        <f t="shared" ref="D11:G11" si="1">SUM(D5:D10)</f>
        <v>0</v>
      </c>
      <c r="E11" s="7">
        <f t="shared" si="1"/>
        <v>0</v>
      </c>
      <c r="F11" s="7">
        <f t="shared" si="1"/>
        <v>0</v>
      </c>
      <c r="G11" s="7">
        <f t="shared" si="1"/>
        <v>22</v>
      </c>
    </row>
    <row r="12" spans="1:8" x14ac:dyDescent="0.35">
      <c r="A12" s="8" t="s">
        <v>9</v>
      </c>
      <c r="B12" s="8" t="s">
        <v>1</v>
      </c>
      <c r="C12" s="7">
        <f>C4-C11</f>
        <v>436.48</v>
      </c>
      <c r="D12" s="7">
        <f t="shared" ref="D12:G12" si="2">D4-D11</f>
        <v>453.6</v>
      </c>
      <c r="E12" s="7">
        <f t="shared" si="2"/>
        <v>400.92</v>
      </c>
      <c r="F12" s="7">
        <f t="shared" si="2"/>
        <v>439.48</v>
      </c>
      <c r="G12" s="7">
        <f t="shared" si="2"/>
        <v>387.36</v>
      </c>
    </row>
    <row r="13" spans="1:8" x14ac:dyDescent="0.35">
      <c r="A13" s="2" t="s">
        <v>10</v>
      </c>
      <c r="B13" s="2"/>
      <c r="C13" s="6">
        <f>C12/C4</f>
        <v>0.97324295397788085</v>
      </c>
      <c r="D13" s="6">
        <f t="shared" ref="D13:G13" si="3">D12/D4</f>
        <v>1</v>
      </c>
      <c r="E13" s="6">
        <f t="shared" si="3"/>
        <v>1</v>
      </c>
      <c r="F13" s="6">
        <f t="shared" si="3"/>
        <v>1</v>
      </c>
      <c r="G13" s="6">
        <f t="shared" si="3"/>
        <v>0.94625757279656053</v>
      </c>
      <c r="H13" s="9"/>
    </row>
    <row r="14" spans="1:8" x14ac:dyDescent="0.35">
      <c r="A14" s="4" t="s">
        <v>11</v>
      </c>
      <c r="B14" s="4" t="s">
        <v>12</v>
      </c>
      <c r="C14" s="7">
        <f>(8*60)/$B$2</f>
        <v>12000</v>
      </c>
      <c r="D14" s="7">
        <f t="shared" ref="D14:G14" si="4">(8*60)/$B$2</f>
        <v>12000</v>
      </c>
      <c r="E14" s="7">
        <f t="shared" si="4"/>
        <v>12000</v>
      </c>
      <c r="F14" s="7">
        <f t="shared" si="4"/>
        <v>12000</v>
      </c>
      <c r="G14" s="7">
        <f t="shared" si="4"/>
        <v>12000</v>
      </c>
      <c r="H14" s="9"/>
    </row>
    <row r="15" spans="1:8" x14ac:dyDescent="0.35">
      <c r="A15" s="4" t="s">
        <v>13</v>
      </c>
      <c r="B15" s="4" t="s">
        <v>12</v>
      </c>
      <c r="C15" s="7">
        <f>C3</f>
        <v>11212</v>
      </c>
      <c r="D15" s="7">
        <f t="shared" ref="D15:G15" si="5">D3</f>
        <v>11340</v>
      </c>
      <c r="E15" s="7">
        <f t="shared" si="5"/>
        <v>10023</v>
      </c>
      <c r="F15" s="7">
        <f t="shared" si="5"/>
        <v>10987</v>
      </c>
      <c r="G15" s="7">
        <f t="shared" si="5"/>
        <v>10234</v>
      </c>
      <c r="H15" s="9"/>
    </row>
    <row r="16" spans="1:8" x14ac:dyDescent="0.35">
      <c r="A16" s="2" t="s">
        <v>14</v>
      </c>
      <c r="B16" s="2"/>
      <c r="C16" s="6">
        <f>C15/C14</f>
        <v>0.93433333333333335</v>
      </c>
      <c r="D16" s="6">
        <f t="shared" ref="D16:G16" si="6">D15/D14</f>
        <v>0.94499999999999995</v>
      </c>
      <c r="E16" s="6">
        <f t="shared" si="6"/>
        <v>0.83525000000000005</v>
      </c>
      <c r="F16" s="6">
        <f t="shared" si="6"/>
        <v>0.9155833333333333</v>
      </c>
      <c r="G16" s="6">
        <f t="shared" si="6"/>
        <v>0.85283333333333333</v>
      </c>
      <c r="H16" s="9"/>
    </row>
    <row r="17" spans="1:9" x14ac:dyDescent="0.35">
      <c r="A17" s="4" t="s">
        <v>15</v>
      </c>
      <c r="B17" s="4" t="s">
        <v>12</v>
      </c>
      <c r="C17" s="7">
        <v>100</v>
      </c>
      <c r="D17" s="7">
        <v>123</v>
      </c>
      <c r="E17" s="7">
        <v>89</v>
      </c>
      <c r="F17" s="7">
        <v>56</v>
      </c>
      <c r="G17" s="7">
        <v>355</v>
      </c>
      <c r="H17" s="9"/>
    </row>
    <row r="18" spans="1:9" x14ac:dyDescent="0.35">
      <c r="A18" s="4" t="s">
        <v>16</v>
      </c>
      <c r="B18" s="4" t="s">
        <v>12</v>
      </c>
      <c r="C18" s="7">
        <v>0</v>
      </c>
      <c r="D18" s="7">
        <v>0</v>
      </c>
      <c r="E18" s="7">
        <v>0</v>
      </c>
      <c r="F18" s="7">
        <v>0</v>
      </c>
      <c r="G18" s="7">
        <v>0</v>
      </c>
      <c r="H18" s="9"/>
    </row>
    <row r="19" spans="1:9" x14ac:dyDescent="0.35">
      <c r="A19" s="8" t="s">
        <v>17</v>
      </c>
      <c r="B19" s="8" t="s">
        <v>12</v>
      </c>
      <c r="C19" s="7">
        <f>SUM(C17:C18)</f>
        <v>100</v>
      </c>
      <c r="D19" s="7">
        <f t="shared" ref="D19:G19" si="7">SUM(D17:D18)</f>
        <v>123</v>
      </c>
      <c r="E19" s="7">
        <f t="shared" si="7"/>
        <v>89</v>
      </c>
      <c r="F19" s="7">
        <f t="shared" si="7"/>
        <v>56</v>
      </c>
      <c r="G19" s="7">
        <f t="shared" si="7"/>
        <v>355</v>
      </c>
      <c r="H19" s="9"/>
    </row>
    <row r="20" spans="1:9" x14ac:dyDescent="0.35">
      <c r="A20" s="8" t="s">
        <v>20</v>
      </c>
      <c r="B20" s="8" t="s">
        <v>12</v>
      </c>
      <c r="C20" s="7">
        <f>C15-C19</f>
        <v>11112</v>
      </c>
      <c r="D20" s="7">
        <f t="shared" ref="D20:G20" si="8">D15-D19</f>
        <v>11217</v>
      </c>
      <c r="E20" s="7">
        <f t="shared" si="8"/>
        <v>9934</v>
      </c>
      <c r="F20" s="7">
        <f t="shared" si="8"/>
        <v>10931</v>
      </c>
      <c r="G20" s="7">
        <f t="shared" si="8"/>
        <v>9879</v>
      </c>
      <c r="H20" s="9"/>
    </row>
    <row r="21" spans="1:9" x14ac:dyDescent="0.35">
      <c r="A21" s="2" t="s">
        <v>18</v>
      </c>
      <c r="B21" s="2"/>
      <c r="C21" s="6">
        <f>C20/C15</f>
        <v>0.99108098465929362</v>
      </c>
      <c r="D21" s="6">
        <f t="shared" ref="D21:G21" si="9">D20/D15</f>
        <v>0.98915343915343912</v>
      </c>
      <c r="E21" s="6">
        <f t="shared" si="9"/>
        <v>0.99112042302703784</v>
      </c>
      <c r="F21" s="6">
        <f t="shared" si="9"/>
        <v>0.99490306726130884</v>
      </c>
      <c r="G21" s="6">
        <f t="shared" si="9"/>
        <v>0.96531170607777994</v>
      </c>
      <c r="H21" s="9"/>
    </row>
    <row r="22" spans="1:9" x14ac:dyDescent="0.35">
      <c r="A22" s="21" t="s">
        <v>19</v>
      </c>
      <c r="B22" s="21"/>
      <c r="C22" s="18">
        <f>C13*C16*C21</f>
        <v>0.9012229753835177</v>
      </c>
      <c r="D22" s="18">
        <f t="shared" ref="D22:G22" si="10">D13*D16*D21</f>
        <v>0.93474999999999997</v>
      </c>
      <c r="E22" s="18">
        <f t="shared" si="10"/>
        <v>0.82783333333333342</v>
      </c>
      <c r="F22" s="18">
        <f t="shared" si="10"/>
        <v>0.91091666666666671</v>
      </c>
      <c r="G22" s="18">
        <f t="shared" si="10"/>
        <v>0.77900654680476844</v>
      </c>
    </row>
    <row r="23" spans="1:9" x14ac:dyDescent="0.35">
      <c r="A23" s="1"/>
      <c r="B23" s="1"/>
      <c r="C23" s="1"/>
      <c r="D23" s="1"/>
      <c r="E23" s="1"/>
      <c r="F23" s="1"/>
      <c r="G23" s="1"/>
      <c r="H23" s="32"/>
      <c r="I23" s="32"/>
    </row>
    <row r="24" spans="1:9" x14ac:dyDescent="0.35">
      <c r="A24" s="2" t="s">
        <v>25</v>
      </c>
      <c r="B24" s="2">
        <v>0.04</v>
      </c>
      <c r="C24" s="3">
        <v>45029</v>
      </c>
      <c r="D24" s="3">
        <v>45030</v>
      </c>
      <c r="E24" s="3">
        <v>45033</v>
      </c>
      <c r="F24" s="3">
        <v>45035</v>
      </c>
      <c r="G24" s="3">
        <v>45036</v>
      </c>
    </row>
    <row r="25" spans="1:9" x14ac:dyDescent="0.35">
      <c r="A25" s="4"/>
      <c r="B25" s="4" t="s">
        <v>24</v>
      </c>
      <c r="C25" s="5">
        <v>11234</v>
      </c>
      <c r="D25" s="5">
        <v>11999</v>
      </c>
      <c r="E25" s="5">
        <v>12000</v>
      </c>
      <c r="F25" s="5">
        <v>11786</v>
      </c>
      <c r="G25" s="5">
        <v>11352</v>
      </c>
    </row>
    <row r="26" spans="1:9" x14ac:dyDescent="0.35">
      <c r="A26" s="2" t="s">
        <v>0</v>
      </c>
      <c r="B26" s="2" t="s">
        <v>1</v>
      </c>
      <c r="C26" s="6">
        <f t="shared" ref="C26:G26" si="11">$B$2*C25</f>
        <v>449.36</v>
      </c>
      <c r="D26" s="6">
        <f t="shared" si="11"/>
        <v>479.96000000000004</v>
      </c>
      <c r="E26" s="6">
        <f t="shared" si="11"/>
        <v>480</v>
      </c>
      <c r="F26" s="6">
        <f t="shared" si="11"/>
        <v>471.44</v>
      </c>
      <c r="G26" s="6">
        <f t="shared" si="11"/>
        <v>454.08</v>
      </c>
    </row>
    <row r="27" spans="1:9" x14ac:dyDescent="0.35">
      <c r="A27" s="4" t="s">
        <v>2</v>
      </c>
      <c r="B27" s="4" t="s">
        <v>1</v>
      </c>
      <c r="C27" s="7">
        <v>0</v>
      </c>
      <c r="D27" s="7">
        <v>12</v>
      </c>
      <c r="E27" s="7">
        <v>0</v>
      </c>
      <c r="F27" s="7">
        <v>0</v>
      </c>
      <c r="G27" s="7">
        <v>23</v>
      </c>
    </row>
    <row r="28" spans="1:9" x14ac:dyDescent="0.35">
      <c r="A28" s="4" t="s">
        <v>3</v>
      </c>
      <c r="B28" s="4" t="s">
        <v>1</v>
      </c>
      <c r="C28" s="7">
        <v>0</v>
      </c>
      <c r="D28" s="7">
        <v>0</v>
      </c>
      <c r="E28" s="7">
        <v>0</v>
      </c>
      <c r="F28" s="7">
        <v>0</v>
      </c>
      <c r="G28" s="7">
        <v>0</v>
      </c>
    </row>
    <row r="29" spans="1:9" x14ac:dyDescent="0.35">
      <c r="A29" s="4" t="s">
        <v>4</v>
      </c>
      <c r="B29" s="4" t="s">
        <v>1</v>
      </c>
      <c r="C29" s="7">
        <v>0</v>
      </c>
      <c r="D29" s="7">
        <v>0</v>
      </c>
      <c r="E29" s="7">
        <v>0</v>
      </c>
      <c r="F29" s="7">
        <v>0</v>
      </c>
      <c r="G29" s="7">
        <v>0</v>
      </c>
    </row>
    <row r="30" spans="1:9" x14ac:dyDescent="0.35">
      <c r="A30" s="4" t="s">
        <v>5</v>
      </c>
      <c r="B30" s="4" t="s">
        <v>1</v>
      </c>
      <c r="C30" s="7">
        <v>0</v>
      </c>
      <c r="D30" s="7">
        <v>0</v>
      </c>
      <c r="E30" s="7">
        <v>0</v>
      </c>
      <c r="F30" s="7">
        <v>0</v>
      </c>
      <c r="G30" s="7">
        <v>0</v>
      </c>
    </row>
    <row r="31" spans="1:9" x14ac:dyDescent="0.35">
      <c r="A31" s="4" t="s">
        <v>6</v>
      </c>
      <c r="B31" s="4" t="s">
        <v>1</v>
      </c>
      <c r="C31" s="7">
        <v>0</v>
      </c>
      <c r="D31" s="7">
        <v>0</v>
      </c>
      <c r="E31" s="7">
        <v>0</v>
      </c>
      <c r="F31" s="7">
        <v>0</v>
      </c>
      <c r="G31" s="7">
        <v>0</v>
      </c>
    </row>
    <row r="32" spans="1:9" x14ac:dyDescent="0.35">
      <c r="A32" s="4" t="s">
        <v>7</v>
      </c>
      <c r="B32" s="4" t="s">
        <v>1</v>
      </c>
      <c r="C32" s="7">
        <v>0</v>
      </c>
      <c r="D32" s="7">
        <v>0</v>
      </c>
      <c r="E32" s="7">
        <v>0</v>
      </c>
      <c r="F32" s="7">
        <v>0</v>
      </c>
      <c r="G32" s="7">
        <v>0</v>
      </c>
    </row>
    <row r="33" spans="1:7" x14ac:dyDescent="0.35">
      <c r="A33" s="8" t="s">
        <v>8</v>
      </c>
      <c r="B33" s="8" t="s">
        <v>1</v>
      </c>
      <c r="C33" s="7">
        <f t="shared" ref="C33:G33" si="12">SUM(C27:C32)</f>
        <v>0</v>
      </c>
      <c r="D33" s="7">
        <f t="shared" si="12"/>
        <v>12</v>
      </c>
      <c r="E33" s="7">
        <f t="shared" si="12"/>
        <v>0</v>
      </c>
      <c r="F33" s="7">
        <f t="shared" si="12"/>
        <v>0</v>
      </c>
      <c r="G33" s="7">
        <f t="shared" si="12"/>
        <v>23</v>
      </c>
    </row>
    <row r="34" spans="1:7" x14ac:dyDescent="0.35">
      <c r="A34" s="8" t="s">
        <v>9</v>
      </c>
      <c r="B34" s="8" t="s">
        <v>1</v>
      </c>
      <c r="C34" s="7">
        <f t="shared" ref="C34:G34" si="13">C26-C33</f>
        <v>449.36</v>
      </c>
      <c r="D34" s="7">
        <f t="shared" si="13"/>
        <v>467.96000000000004</v>
      </c>
      <c r="E34" s="7">
        <f t="shared" si="13"/>
        <v>480</v>
      </c>
      <c r="F34" s="7">
        <f t="shared" si="13"/>
        <v>471.44</v>
      </c>
      <c r="G34" s="7">
        <f t="shared" si="13"/>
        <v>431.08</v>
      </c>
    </row>
    <row r="35" spans="1:7" x14ac:dyDescent="0.35">
      <c r="A35" s="2" t="s">
        <v>10</v>
      </c>
      <c r="B35" s="2"/>
      <c r="C35" s="6">
        <f t="shared" ref="C35:G35" si="14">C34/C26</f>
        <v>1</v>
      </c>
      <c r="D35" s="6">
        <f t="shared" si="14"/>
        <v>0.97499791649304113</v>
      </c>
      <c r="E35" s="6">
        <f t="shared" si="14"/>
        <v>1</v>
      </c>
      <c r="F35" s="6">
        <f t="shared" si="14"/>
        <v>1</v>
      </c>
      <c r="G35" s="6">
        <f t="shared" si="14"/>
        <v>0.94934813248766736</v>
      </c>
    </row>
    <row r="36" spans="1:7" x14ac:dyDescent="0.35">
      <c r="A36" s="4" t="s">
        <v>11</v>
      </c>
      <c r="B36" s="4" t="s">
        <v>12</v>
      </c>
      <c r="C36" s="7">
        <f t="shared" ref="C36:G36" si="15">(8*60)/$B$2</f>
        <v>12000</v>
      </c>
      <c r="D36" s="7">
        <f t="shared" si="15"/>
        <v>12000</v>
      </c>
      <c r="E36" s="7">
        <f t="shared" si="15"/>
        <v>12000</v>
      </c>
      <c r="F36" s="7">
        <f t="shared" si="15"/>
        <v>12000</v>
      </c>
      <c r="G36" s="7">
        <f t="shared" si="15"/>
        <v>12000</v>
      </c>
    </row>
    <row r="37" spans="1:7" x14ac:dyDescent="0.35">
      <c r="A37" s="4" t="s">
        <v>13</v>
      </c>
      <c r="B37" s="4" t="s">
        <v>12</v>
      </c>
      <c r="C37" s="7">
        <f t="shared" ref="C37:G37" si="16">C25</f>
        <v>11234</v>
      </c>
      <c r="D37" s="7">
        <f t="shared" si="16"/>
        <v>11999</v>
      </c>
      <c r="E37" s="7">
        <f t="shared" si="16"/>
        <v>12000</v>
      </c>
      <c r="F37" s="7">
        <f t="shared" si="16"/>
        <v>11786</v>
      </c>
      <c r="G37" s="7">
        <f t="shared" si="16"/>
        <v>11352</v>
      </c>
    </row>
    <row r="38" spans="1:7" x14ac:dyDescent="0.35">
      <c r="A38" s="2" t="s">
        <v>14</v>
      </c>
      <c r="B38" s="2"/>
      <c r="C38" s="6">
        <f t="shared" ref="C38:G38" si="17">C37/C36</f>
        <v>0.9361666666666667</v>
      </c>
      <c r="D38" s="6">
        <f t="shared" si="17"/>
        <v>0.99991666666666668</v>
      </c>
      <c r="E38" s="6">
        <f t="shared" si="17"/>
        <v>1</v>
      </c>
      <c r="F38" s="6">
        <f t="shared" si="17"/>
        <v>0.98216666666666663</v>
      </c>
      <c r="G38" s="6">
        <f t="shared" si="17"/>
        <v>0.94599999999999995</v>
      </c>
    </row>
    <row r="39" spans="1:7" x14ac:dyDescent="0.35">
      <c r="A39" s="4" t="s">
        <v>15</v>
      </c>
      <c r="B39" s="4" t="s">
        <v>12</v>
      </c>
      <c r="C39" s="7">
        <v>98</v>
      </c>
      <c r="D39" s="7">
        <v>987</v>
      </c>
      <c r="E39" s="7">
        <v>12</v>
      </c>
      <c r="F39" s="7">
        <v>90</v>
      </c>
      <c r="G39" s="7">
        <v>97</v>
      </c>
    </row>
    <row r="40" spans="1:7" x14ac:dyDescent="0.35">
      <c r="A40" s="4" t="s">
        <v>16</v>
      </c>
      <c r="B40" s="4" t="s">
        <v>12</v>
      </c>
      <c r="C40" s="7">
        <v>0</v>
      </c>
      <c r="D40" s="7">
        <v>0</v>
      </c>
      <c r="E40" s="7">
        <v>0</v>
      </c>
      <c r="F40" s="7">
        <v>0</v>
      </c>
      <c r="G40" s="7">
        <v>0</v>
      </c>
    </row>
    <row r="41" spans="1:7" x14ac:dyDescent="0.35">
      <c r="A41" s="8" t="s">
        <v>17</v>
      </c>
      <c r="B41" s="8" t="s">
        <v>12</v>
      </c>
      <c r="C41" s="7">
        <f t="shared" ref="C41:G41" si="18">SUM(C39:C40)</f>
        <v>98</v>
      </c>
      <c r="D41" s="7">
        <f t="shared" si="18"/>
        <v>987</v>
      </c>
      <c r="E41" s="7">
        <f t="shared" si="18"/>
        <v>12</v>
      </c>
      <c r="F41" s="7">
        <f t="shared" si="18"/>
        <v>90</v>
      </c>
      <c r="G41" s="7">
        <f t="shared" si="18"/>
        <v>97</v>
      </c>
    </row>
    <row r="42" spans="1:7" x14ac:dyDescent="0.35">
      <c r="A42" s="8" t="s">
        <v>20</v>
      </c>
      <c r="B42" s="8" t="s">
        <v>12</v>
      </c>
      <c r="C42" s="7">
        <f t="shared" ref="C42:G42" si="19">C37-C41</f>
        <v>11136</v>
      </c>
      <c r="D42" s="7">
        <f t="shared" si="19"/>
        <v>11012</v>
      </c>
      <c r="E42" s="7">
        <f t="shared" si="19"/>
        <v>11988</v>
      </c>
      <c r="F42" s="7">
        <f t="shared" si="19"/>
        <v>11696</v>
      </c>
      <c r="G42" s="7">
        <f t="shared" si="19"/>
        <v>11255</v>
      </c>
    </row>
    <row r="43" spans="1:7" x14ac:dyDescent="0.35">
      <c r="A43" s="2" t="s">
        <v>18</v>
      </c>
      <c r="B43" s="2"/>
      <c r="C43" s="6">
        <f t="shared" ref="C43:G43" si="20">C42/C37</f>
        <v>0.99127648210788677</v>
      </c>
      <c r="D43" s="6">
        <f t="shared" si="20"/>
        <v>0.91774314526210521</v>
      </c>
      <c r="E43" s="6">
        <f t="shared" si="20"/>
        <v>0.999</v>
      </c>
      <c r="F43" s="6">
        <f t="shared" si="20"/>
        <v>0.99236382148311553</v>
      </c>
      <c r="G43" s="6">
        <f t="shared" si="20"/>
        <v>0.99145525017618041</v>
      </c>
    </row>
    <row r="44" spans="1:7" x14ac:dyDescent="0.35">
      <c r="A44" s="21" t="s">
        <v>19</v>
      </c>
      <c r="B44" s="21"/>
      <c r="C44" s="18">
        <f t="shared" ref="C44:G44" si="21">C35*C38*C43</f>
        <v>0.92800000000000005</v>
      </c>
      <c r="D44" s="18">
        <f t="shared" si="21"/>
        <v>0.89472308803511413</v>
      </c>
      <c r="E44" s="18">
        <f t="shared" si="21"/>
        <v>0.999</v>
      </c>
      <c r="F44" s="18">
        <f t="shared" si="21"/>
        <v>0.97466666666666657</v>
      </c>
      <c r="G44" s="18">
        <f t="shared" si="21"/>
        <v>0.89040943592905797</v>
      </c>
    </row>
    <row r="47" spans="1:7" x14ac:dyDescent="0.35">
      <c r="A47" s="2" t="s">
        <v>25</v>
      </c>
      <c r="B47" s="2">
        <v>0.04</v>
      </c>
      <c r="C47" s="3">
        <v>45042</v>
      </c>
      <c r="D47" s="3">
        <v>45043</v>
      </c>
      <c r="E47" s="3">
        <v>45044</v>
      </c>
      <c r="F47" s="3">
        <v>45049</v>
      </c>
      <c r="G47" s="3">
        <v>45050</v>
      </c>
    </row>
    <row r="48" spans="1:7" x14ac:dyDescent="0.35">
      <c r="A48" s="4"/>
      <c r="B48" s="4" t="s">
        <v>24</v>
      </c>
      <c r="C48" s="5">
        <v>11257</v>
      </c>
      <c r="D48" s="5">
        <v>10987</v>
      </c>
      <c r="E48" s="5">
        <v>11987</v>
      </c>
      <c r="F48" s="5">
        <v>11238</v>
      </c>
      <c r="G48" s="5">
        <v>11786</v>
      </c>
    </row>
    <row r="49" spans="1:7" x14ac:dyDescent="0.35">
      <c r="A49" s="2" t="s">
        <v>0</v>
      </c>
      <c r="B49" s="2" t="s">
        <v>1</v>
      </c>
      <c r="C49" s="6">
        <f t="shared" ref="C49:G49" si="22">$B$2*C48</f>
        <v>450.28000000000003</v>
      </c>
      <c r="D49" s="6">
        <f t="shared" si="22"/>
        <v>439.48</v>
      </c>
      <c r="E49" s="6">
        <f t="shared" si="22"/>
        <v>479.48</v>
      </c>
      <c r="F49" s="6">
        <f t="shared" si="22"/>
        <v>449.52</v>
      </c>
      <c r="G49" s="6">
        <f t="shared" si="22"/>
        <v>471.44</v>
      </c>
    </row>
    <row r="50" spans="1:7" x14ac:dyDescent="0.35">
      <c r="A50" s="4" t="s">
        <v>2</v>
      </c>
      <c r="B50" s="4" t="s">
        <v>1</v>
      </c>
      <c r="C50" s="7">
        <v>0</v>
      </c>
      <c r="D50" s="7">
        <v>12</v>
      </c>
      <c r="E50" s="7">
        <v>0</v>
      </c>
      <c r="F50" s="7">
        <v>34</v>
      </c>
      <c r="G50" s="7">
        <v>0</v>
      </c>
    </row>
    <row r="51" spans="1:7" x14ac:dyDescent="0.35">
      <c r="A51" s="4" t="s">
        <v>3</v>
      </c>
      <c r="B51" s="4" t="s">
        <v>1</v>
      </c>
      <c r="C51" s="7">
        <v>0</v>
      </c>
      <c r="D51" s="7"/>
      <c r="E51" s="7">
        <v>0</v>
      </c>
      <c r="F51" s="7">
        <v>0</v>
      </c>
      <c r="G51" s="7">
        <v>0</v>
      </c>
    </row>
    <row r="52" spans="1:7" x14ac:dyDescent="0.35">
      <c r="A52" s="4" t="s">
        <v>4</v>
      </c>
      <c r="B52" s="4" t="s">
        <v>1</v>
      </c>
      <c r="C52" s="7">
        <v>0</v>
      </c>
      <c r="D52" s="7">
        <v>0</v>
      </c>
      <c r="E52" s="7">
        <v>0</v>
      </c>
      <c r="F52" s="7">
        <v>0</v>
      </c>
      <c r="G52" s="7">
        <v>0</v>
      </c>
    </row>
    <row r="53" spans="1:7" x14ac:dyDescent="0.35">
      <c r="A53" s="4" t="s">
        <v>5</v>
      </c>
      <c r="B53" s="4" t="s">
        <v>1</v>
      </c>
      <c r="C53" s="7">
        <v>0</v>
      </c>
      <c r="D53" s="7">
        <v>3</v>
      </c>
      <c r="E53" s="7">
        <v>0</v>
      </c>
      <c r="F53" s="7">
        <v>0</v>
      </c>
      <c r="G53" s="7">
        <v>0</v>
      </c>
    </row>
    <row r="54" spans="1:7" x14ac:dyDescent="0.35">
      <c r="A54" s="4" t="s">
        <v>6</v>
      </c>
      <c r="B54" s="4" t="s">
        <v>1</v>
      </c>
      <c r="C54" s="7">
        <v>0</v>
      </c>
      <c r="D54" s="7">
        <v>0</v>
      </c>
      <c r="E54" s="7">
        <v>0</v>
      </c>
      <c r="F54" s="7">
        <v>0</v>
      </c>
      <c r="G54" s="7">
        <v>0</v>
      </c>
    </row>
    <row r="55" spans="1:7" x14ac:dyDescent="0.35">
      <c r="A55" s="4" t="s">
        <v>7</v>
      </c>
      <c r="B55" s="4" t="s">
        <v>1</v>
      </c>
      <c r="C55" s="7">
        <v>0</v>
      </c>
      <c r="D55" s="7">
        <v>0</v>
      </c>
      <c r="E55" s="7">
        <v>0</v>
      </c>
      <c r="F55" s="7">
        <v>0</v>
      </c>
      <c r="G55" s="7">
        <v>0</v>
      </c>
    </row>
    <row r="56" spans="1:7" x14ac:dyDescent="0.35">
      <c r="A56" s="8" t="s">
        <v>8</v>
      </c>
      <c r="B56" s="8" t="s">
        <v>1</v>
      </c>
      <c r="C56" s="7">
        <f t="shared" ref="C56:G56" si="23">SUM(C50:C55)</f>
        <v>0</v>
      </c>
      <c r="D56" s="7">
        <f t="shared" si="23"/>
        <v>15</v>
      </c>
      <c r="E56" s="7">
        <f t="shared" si="23"/>
        <v>0</v>
      </c>
      <c r="F56" s="7">
        <f t="shared" si="23"/>
        <v>34</v>
      </c>
      <c r="G56" s="7">
        <f t="shared" si="23"/>
        <v>0</v>
      </c>
    </row>
    <row r="57" spans="1:7" x14ac:dyDescent="0.35">
      <c r="A57" s="8" t="s">
        <v>9</v>
      </c>
      <c r="B57" s="8" t="s">
        <v>1</v>
      </c>
      <c r="C57" s="7">
        <f t="shared" ref="C57:G57" si="24">C49-C56</f>
        <v>450.28000000000003</v>
      </c>
      <c r="D57" s="7">
        <f t="shared" si="24"/>
        <v>424.48</v>
      </c>
      <c r="E57" s="7">
        <f t="shared" si="24"/>
        <v>479.48</v>
      </c>
      <c r="F57" s="7">
        <f t="shared" si="24"/>
        <v>415.52</v>
      </c>
      <c r="G57" s="7">
        <f t="shared" si="24"/>
        <v>471.44</v>
      </c>
    </row>
    <row r="58" spans="1:7" x14ac:dyDescent="0.35">
      <c r="A58" s="2" t="s">
        <v>10</v>
      </c>
      <c r="B58" s="2"/>
      <c r="C58" s="6">
        <f t="shared" ref="C58:G58" si="25">C57/C49</f>
        <v>1</v>
      </c>
      <c r="D58" s="6">
        <f t="shared" si="25"/>
        <v>0.96586875398197869</v>
      </c>
      <c r="E58" s="6">
        <f t="shared" si="25"/>
        <v>1</v>
      </c>
      <c r="F58" s="6">
        <f t="shared" si="25"/>
        <v>0.92436376579462542</v>
      </c>
      <c r="G58" s="6">
        <f t="shared" si="25"/>
        <v>1</v>
      </c>
    </row>
    <row r="59" spans="1:7" x14ac:dyDescent="0.35">
      <c r="A59" s="4" t="s">
        <v>11</v>
      </c>
      <c r="B59" s="4" t="s">
        <v>12</v>
      </c>
      <c r="C59" s="7">
        <f t="shared" ref="C59:G59" si="26">(8*60)/$B$2</f>
        <v>12000</v>
      </c>
      <c r="D59" s="7">
        <f t="shared" si="26"/>
        <v>12000</v>
      </c>
      <c r="E59" s="7">
        <f t="shared" si="26"/>
        <v>12000</v>
      </c>
      <c r="F59" s="7">
        <f t="shared" si="26"/>
        <v>12000</v>
      </c>
      <c r="G59" s="7">
        <f t="shared" si="26"/>
        <v>12000</v>
      </c>
    </row>
    <row r="60" spans="1:7" x14ac:dyDescent="0.35">
      <c r="A60" s="4" t="s">
        <v>13</v>
      </c>
      <c r="B60" s="4" t="s">
        <v>12</v>
      </c>
      <c r="C60" s="7">
        <f t="shared" ref="C60:G60" si="27">C48</f>
        <v>11257</v>
      </c>
      <c r="D60" s="7">
        <f t="shared" si="27"/>
        <v>10987</v>
      </c>
      <c r="E60" s="7">
        <f t="shared" si="27"/>
        <v>11987</v>
      </c>
      <c r="F60" s="7">
        <f t="shared" si="27"/>
        <v>11238</v>
      </c>
      <c r="G60" s="7">
        <f t="shared" si="27"/>
        <v>11786</v>
      </c>
    </row>
    <row r="61" spans="1:7" x14ac:dyDescent="0.35">
      <c r="A61" s="2" t="s">
        <v>14</v>
      </c>
      <c r="B61" s="2"/>
      <c r="C61" s="6">
        <f t="shared" ref="C61" si="28">C60/C59</f>
        <v>0.93808333333333338</v>
      </c>
      <c r="D61" s="6">
        <f>D60/D59</f>
        <v>0.9155833333333333</v>
      </c>
      <c r="E61" s="6">
        <f>E60/E59</f>
        <v>0.99891666666666667</v>
      </c>
      <c r="F61" s="6">
        <f t="shared" ref="F61:G61" si="29">F60/F59</f>
        <v>0.9365</v>
      </c>
      <c r="G61" s="6">
        <f t="shared" si="29"/>
        <v>0.98216666666666663</v>
      </c>
    </row>
    <row r="62" spans="1:7" x14ac:dyDescent="0.35">
      <c r="A62" s="4" t="s">
        <v>15</v>
      </c>
      <c r="B62" s="4" t="s">
        <v>12</v>
      </c>
      <c r="C62" s="7">
        <v>100</v>
      </c>
      <c r="D62" s="7">
        <v>28</v>
      </c>
      <c r="E62" s="7">
        <v>23</v>
      </c>
      <c r="F62" s="7">
        <v>99</v>
      </c>
      <c r="G62" s="7">
        <v>23</v>
      </c>
    </row>
    <row r="63" spans="1:7" x14ac:dyDescent="0.35">
      <c r="A63" s="4" t="s">
        <v>16</v>
      </c>
      <c r="B63" s="4" t="s">
        <v>12</v>
      </c>
      <c r="C63" s="7">
        <v>0</v>
      </c>
      <c r="D63" s="7">
        <v>0</v>
      </c>
      <c r="E63" s="7">
        <v>0</v>
      </c>
      <c r="F63" s="7">
        <v>0</v>
      </c>
      <c r="G63" s="7">
        <v>0</v>
      </c>
    </row>
    <row r="64" spans="1:7" x14ac:dyDescent="0.35">
      <c r="A64" s="8" t="s">
        <v>17</v>
      </c>
      <c r="B64" s="8" t="s">
        <v>12</v>
      </c>
      <c r="C64" s="7">
        <f t="shared" ref="C64:G64" si="30">SUM(C62:C63)</f>
        <v>100</v>
      </c>
      <c r="D64" s="7">
        <f t="shared" si="30"/>
        <v>28</v>
      </c>
      <c r="E64" s="7">
        <f t="shared" si="30"/>
        <v>23</v>
      </c>
      <c r="F64" s="7">
        <f t="shared" si="30"/>
        <v>99</v>
      </c>
      <c r="G64" s="7">
        <f t="shared" si="30"/>
        <v>23</v>
      </c>
    </row>
    <row r="65" spans="1:7" x14ac:dyDescent="0.35">
      <c r="A65" s="8" t="s">
        <v>20</v>
      </c>
      <c r="B65" s="8" t="s">
        <v>12</v>
      </c>
      <c r="C65" s="7">
        <f t="shared" ref="C65:G65" si="31">C60-C64</f>
        <v>11157</v>
      </c>
      <c r="D65" s="7">
        <f t="shared" si="31"/>
        <v>10959</v>
      </c>
      <c r="E65" s="7">
        <f t="shared" si="31"/>
        <v>11964</v>
      </c>
      <c r="F65" s="7">
        <f t="shared" si="31"/>
        <v>11139</v>
      </c>
      <c r="G65" s="7">
        <f t="shared" si="31"/>
        <v>11763</v>
      </c>
    </row>
    <row r="66" spans="1:7" x14ac:dyDescent="0.35">
      <c r="A66" s="2" t="s">
        <v>18</v>
      </c>
      <c r="B66" s="2"/>
      <c r="C66" s="6">
        <f t="shared" ref="C66:G66" si="32">C65/C60</f>
        <v>0.99111663853602205</v>
      </c>
      <c r="D66" s="6">
        <f t="shared" si="32"/>
        <v>0.99745153363065442</v>
      </c>
      <c r="E66" s="6">
        <f t="shared" si="32"/>
        <v>0.99808125469258369</v>
      </c>
      <c r="F66" s="6">
        <f t="shared" si="32"/>
        <v>0.99119060331019759</v>
      </c>
      <c r="G66" s="6">
        <f t="shared" si="32"/>
        <v>0.99804853215679623</v>
      </c>
    </row>
    <row r="67" spans="1:7" x14ac:dyDescent="0.35">
      <c r="A67" s="21" t="s">
        <v>19</v>
      </c>
      <c r="B67" s="21"/>
      <c r="C67" s="18">
        <f t="shared" ref="C67" si="33">C58*C61*C66</f>
        <v>0.92975000000000008</v>
      </c>
      <c r="D67" s="18">
        <f>D58*D61*D66</f>
        <v>0.88207963957404201</v>
      </c>
      <c r="E67" s="18">
        <f>E58*E61*E66</f>
        <v>0.99700000000000011</v>
      </c>
      <c r="F67" s="18">
        <f t="shared" ref="F67:G67" si="34">F58*F61*F66</f>
        <v>0.85804066559886105</v>
      </c>
      <c r="G67" s="18">
        <f t="shared" si="34"/>
        <v>0.98024999999999995</v>
      </c>
    </row>
    <row r="69" spans="1:7" x14ac:dyDescent="0.35">
      <c r="A69" s="2" t="s">
        <v>25</v>
      </c>
      <c r="B69" s="2">
        <v>0.04</v>
      </c>
      <c r="C69" s="3">
        <v>45051</v>
      </c>
      <c r="D69" s="3">
        <v>45054</v>
      </c>
      <c r="E69" s="3">
        <v>45055</v>
      </c>
      <c r="F69" s="3">
        <v>45056</v>
      </c>
      <c r="G69" s="3">
        <v>45057</v>
      </c>
    </row>
    <row r="70" spans="1:7" x14ac:dyDescent="0.35">
      <c r="A70" s="4"/>
      <c r="B70" s="4" t="s">
        <v>24</v>
      </c>
      <c r="C70" s="5">
        <v>11654</v>
      </c>
      <c r="D70" s="5">
        <v>11239</v>
      </c>
      <c r="E70" s="5">
        <v>11324</v>
      </c>
      <c r="F70" s="5">
        <v>11870</v>
      </c>
      <c r="G70" s="5">
        <v>11299</v>
      </c>
    </row>
    <row r="71" spans="1:7" x14ac:dyDescent="0.35">
      <c r="A71" s="2" t="s">
        <v>0</v>
      </c>
      <c r="B71" s="2" t="s">
        <v>1</v>
      </c>
      <c r="C71" s="6">
        <f t="shared" ref="C71:G71" si="35">$B$2*C70</f>
        <v>466.16</v>
      </c>
      <c r="D71" s="6">
        <f t="shared" si="35"/>
        <v>449.56</v>
      </c>
      <c r="E71" s="6">
        <f t="shared" si="35"/>
        <v>452.96000000000004</v>
      </c>
      <c r="F71" s="6">
        <f t="shared" si="35"/>
        <v>474.8</v>
      </c>
      <c r="G71" s="6">
        <f t="shared" si="35"/>
        <v>451.96000000000004</v>
      </c>
    </row>
    <row r="72" spans="1:7" x14ac:dyDescent="0.35">
      <c r="A72" s="4" t="s">
        <v>2</v>
      </c>
      <c r="B72" s="4" t="s">
        <v>1</v>
      </c>
      <c r="C72" s="7">
        <v>0</v>
      </c>
      <c r="D72" s="7">
        <v>12</v>
      </c>
      <c r="E72" s="7">
        <v>14</v>
      </c>
      <c r="F72" s="7">
        <v>12</v>
      </c>
      <c r="G72" s="7">
        <v>0</v>
      </c>
    </row>
    <row r="73" spans="1:7" x14ac:dyDescent="0.35">
      <c r="A73" s="4" t="s">
        <v>3</v>
      </c>
      <c r="B73" s="4" t="s">
        <v>1</v>
      </c>
      <c r="C73" s="7">
        <v>0</v>
      </c>
      <c r="D73" s="7">
        <v>0</v>
      </c>
      <c r="E73" s="7">
        <v>4</v>
      </c>
      <c r="F73" s="7">
        <v>0</v>
      </c>
      <c r="G73" s="7">
        <v>0</v>
      </c>
    </row>
    <row r="74" spans="1:7" x14ac:dyDescent="0.35">
      <c r="A74" s="4" t="s">
        <v>4</v>
      </c>
      <c r="B74" s="4" t="s">
        <v>1</v>
      </c>
      <c r="C74" s="7">
        <v>0</v>
      </c>
      <c r="D74" s="7">
        <v>0</v>
      </c>
      <c r="E74" s="7">
        <v>0</v>
      </c>
      <c r="F74" s="7">
        <v>0</v>
      </c>
      <c r="G74" s="7">
        <v>0</v>
      </c>
    </row>
    <row r="75" spans="1:7" x14ac:dyDescent="0.35">
      <c r="A75" s="4" t="s">
        <v>5</v>
      </c>
      <c r="B75" s="4" t="s">
        <v>1</v>
      </c>
      <c r="C75" s="7">
        <v>0</v>
      </c>
      <c r="D75" s="7">
        <v>0</v>
      </c>
      <c r="E75" s="7">
        <v>0</v>
      </c>
      <c r="F75" s="7">
        <v>0</v>
      </c>
      <c r="G75" s="7">
        <v>0</v>
      </c>
    </row>
    <row r="76" spans="1:7" x14ac:dyDescent="0.35">
      <c r="A76" s="4" t="s">
        <v>6</v>
      </c>
      <c r="B76" s="4" t="s">
        <v>1</v>
      </c>
      <c r="C76" s="7">
        <v>0</v>
      </c>
      <c r="D76" s="7">
        <v>0</v>
      </c>
      <c r="E76" s="7">
        <v>0</v>
      </c>
      <c r="F76" s="7">
        <v>0</v>
      </c>
      <c r="G76" s="7">
        <v>0</v>
      </c>
    </row>
    <row r="77" spans="1:7" x14ac:dyDescent="0.35">
      <c r="A77" s="4" t="s">
        <v>7</v>
      </c>
      <c r="B77" s="4" t="s">
        <v>1</v>
      </c>
      <c r="C77" s="7">
        <v>0</v>
      </c>
      <c r="D77" s="7">
        <v>0</v>
      </c>
      <c r="E77" s="7">
        <v>0</v>
      </c>
      <c r="F77" s="7">
        <v>0</v>
      </c>
      <c r="G77" s="7">
        <v>0</v>
      </c>
    </row>
    <row r="78" spans="1:7" x14ac:dyDescent="0.35">
      <c r="A78" s="8" t="s">
        <v>8</v>
      </c>
      <c r="B78" s="8" t="s">
        <v>1</v>
      </c>
      <c r="C78" s="7">
        <f t="shared" ref="C78:G78" si="36">SUM(C72:C77)</f>
        <v>0</v>
      </c>
      <c r="D78" s="7">
        <f t="shared" si="36"/>
        <v>12</v>
      </c>
      <c r="E78" s="7">
        <f t="shared" si="36"/>
        <v>18</v>
      </c>
      <c r="F78" s="7">
        <f t="shared" si="36"/>
        <v>12</v>
      </c>
      <c r="G78" s="7">
        <f t="shared" si="36"/>
        <v>0</v>
      </c>
    </row>
    <row r="79" spans="1:7" x14ac:dyDescent="0.35">
      <c r="A79" s="8" t="s">
        <v>9</v>
      </c>
      <c r="B79" s="8" t="s">
        <v>1</v>
      </c>
      <c r="C79" s="7">
        <f t="shared" ref="C79:G79" si="37">C71-C78</f>
        <v>466.16</v>
      </c>
      <c r="D79" s="7">
        <f t="shared" si="37"/>
        <v>437.56</v>
      </c>
      <c r="E79" s="7">
        <f t="shared" si="37"/>
        <v>434.96000000000004</v>
      </c>
      <c r="F79" s="7">
        <f t="shared" si="37"/>
        <v>462.8</v>
      </c>
      <c r="G79" s="7">
        <f t="shared" si="37"/>
        <v>451.96000000000004</v>
      </c>
    </row>
    <row r="80" spans="1:7" x14ac:dyDescent="0.35">
      <c r="A80" s="2" t="s">
        <v>10</v>
      </c>
      <c r="B80" s="2"/>
      <c r="C80" s="6">
        <f t="shared" ref="C80:G80" si="38">C79/C71</f>
        <v>1</v>
      </c>
      <c r="D80" s="6">
        <f t="shared" si="38"/>
        <v>0.97330723373965655</v>
      </c>
      <c r="E80" s="6">
        <f t="shared" si="38"/>
        <v>0.96026139173436953</v>
      </c>
      <c r="F80" s="6">
        <f t="shared" si="38"/>
        <v>0.97472620050547598</v>
      </c>
      <c r="G80" s="6">
        <f t="shared" si="38"/>
        <v>1</v>
      </c>
    </row>
    <row r="81" spans="1:7" x14ac:dyDescent="0.35">
      <c r="A81" s="4" t="s">
        <v>11</v>
      </c>
      <c r="B81" s="4" t="s">
        <v>12</v>
      </c>
      <c r="C81" s="7">
        <f t="shared" ref="C81:G81" si="39">(8*60)/$B$2</f>
        <v>12000</v>
      </c>
      <c r="D81" s="7">
        <f t="shared" si="39"/>
        <v>12000</v>
      </c>
      <c r="E81" s="7">
        <f t="shared" si="39"/>
        <v>12000</v>
      </c>
      <c r="F81" s="7">
        <f t="shared" si="39"/>
        <v>12000</v>
      </c>
      <c r="G81" s="7">
        <f t="shared" si="39"/>
        <v>12000</v>
      </c>
    </row>
    <row r="82" spans="1:7" x14ac:dyDescent="0.35">
      <c r="A82" s="4" t="s">
        <v>13</v>
      </c>
      <c r="B82" s="4" t="s">
        <v>12</v>
      </c>
      <c r="C82" s="7">
        <f t="shared" ref="C82:G82" si="40">C70</f>
        <v>11654</v>
      </c>
      <c r="D82" s="7">
        <f t="shared" si="40"/>
        <v>11239</v>
      </c>
      <c r="E82" s="7">
        <f t="shared" si="40"/>
        <v>11324</v>
      </c>
      <c r="F82" s="7">
        <f t="shared" si="40"/>
        <v>11870</v>
      </c>
      <c r="G82" s="7">
        <f t="shared" si="40"/>
        <v>11299</v>
      </c>
    </row>
    <row r="83" spans="1:7" x14ac:dyDescent="0.35">
      <c r="A83" s="2" t="s">
        <v>14</v>
      </c>
      <c r="B83" s="2"/>
      <c r="C83" s="6">
        <f t="shared" ref="C83:G83" si="41">C82/C81</f>
        <v>0.97116666666666662</v>
      </c>
      <c r="D83" s="6">
        <f t="shared" si="41"/>
        <v>0.93658333333333332</v>
      </c>
      <c r="E83" s="6">
        <f t="shared" si="41"/>
        <v>0.94366666666666665</v>
      </c>
      <c r="F83" s="6">
        <f t="shared" si="41"/>
        <v>0.98916666666666664</v>
      </c>
      <c r="G83" s="6">
        <f t="shared" si="41"/>
        <v>0.94158333333333333</v>
      </c>
    </row>
    <row r="84" spans="1:7" x14ac:dyDescent="0.35">
      <c r="A84" s="4" t="s">
        <v>15</v>
      </c>
      <c r="B84" s="4" t="s">
        <v>12</v>
      </c>
      <c r="C84" s="7">
        <v>199</v>
      </c>
      <c r="D84" s="7">
        <v>988</v>
      </c>
      <c r="E84" s="7">
        <v>234</v>
      </c>
      <c r="F84" s="7">
        <v>456</v>
      </c>
      <c r="G84" s="7">
        <v>766</v>
      </c>
    </row>
    <row r="85" spans="1:7" x14ac:dyDescent="0.35">
      <c r="A85" s="4" t="s">
        <v>16</v>
      </c>
      <c r="B85" s="4" t="s">
        <v>12</v>
      </c>
      <c r="C85" s="7">
        <v>0</v>
      </c>
      <c r="D85" s="7">
        <v>0</v>
      </c>
      <c r="E85" s="7">
        <v>0</v>
      </c>
      <c r="F85" s="7">
        <v>0</v>
      </c>
      <c r="G85" s="7">
        <v>0</v>
      </c>
    </row>
    <row r="86" spans="1:7" x14ac:dyDescent="0.35">
      <c r="A86" s="8" t="s">
        <v>17</v>
      </c>
      <c r="B86" s="8" t="s">
        <v>12</v>
      </c>
      <c r="C86" s="7">
        <f t="shared" ref="C86:G86" si="42">SUM(C84:C85)</f>
        <v>199</v>
      </c>
      <c r="D86" s="7">
        <f t="shared" si="42"/>
        <v>988</v>
      </c>
      <c r="E86" s="7">
        <f t="shared" si="42"/>
        <v>234</v>
      </c>
      <c r="F86" s="7">
        <f t="shared" si="42"/>
        <v>456</v>
      </c>
      <c r="G86" s="7">
        <f t="shared" si="42"/>
        <v>766</v>
      </c>
    </row>
    <row r="87" spans="1:7" x14ac:dyDescent="0.35">
      <c r="A87" s="8" t="s">
        <v>20</v>
      </c>
      <c r="B87" s="8" t="s">
        <v>12</v>
      </c>
      <c r="C87" s="7">
        <f t="shared" ref="C87:G87" si="43">C82-C86</f>
        <v>11455</v>
      </c>
      <c r="D87" s="7">
        <f t="shared" si="43"/>
        <v>10251</v>
      </c>
      <c r="E87" s="7">
        <f t="shared" si="43"/>
        <v>11090</v>
      </c>
      <c r="F87" s="7">
        <f t="shared" si="43"/>
        <v>11414</v>
      </c>
      <c r="G87" s="7">
        <f t="shared" si="43"/>
        <v>10533</v>
      </c>
    </row>
    <row r="88" spans="1:7" x14ac:dyDescent="0.35">
      <c r="A88" s="2" t="s">
        <v>18</v>
      </c>
      <c r="B88" s="2"/>
      <c r="C88" s="6">
        <f t="shared" ref="C88:G88" si="44">C87/C82</f>
        <v>0.98292431783078771</v>
      </c>
      <c r="D88" s="6">
        <f t="shared" si="44"/>
        <v>0.91209182311593562</v>
      </c>
      <c r="E88" s="6">
        <f t="shared" si="44"/>
        <v>0.97933592370187217</v>
      </c>
      <c r="F88" s="6">
        <f t="shared" si="44"/>
        <v>0.96158382476832349</v>
      </c>
      <c r="G88" s="6">
        <f t="shared" si="44"/>
        <v>0.9322063899460129</v>
      </c>
    </row>
    <row r="89" spans="1:7" x14ac:dyDescent="0.35">
      <c r="A89" s="21" t="s">
        <v>19</v>
      </c>
      <c r="B89" s="21"/>
      <c r="C89" s="18">
        <f t="shared" ref="C89:G89" si="45">C80*C83*C88</f>
        <v>0.95458333333333334</v>
      </c>
      <c r="D89" s="18">
        <f t="shared" si="45"/>
        <v>0.83144770442210159</v>
      </c>
      <c r="E89" s="18">
        <f t="shared" si="45"/>
        <v>0.88744156952784647</v>
      </c>
      <c r="F89" s="18">
        <f t="shared" si="45"/>
        <v>0.92712707104745851</v>
      </c>
      <c r="G89" s="18">
        <f t="shared" si="45"/>
        <v>0.87775000000000003</v>
      </c>
    </row>
    <row r="93" spans="1:7" x14ac:dyDescent="0.35">
      <c r="A93" s="2" t="s">
        <v>25</v>
      </c>
      <c r="B93" s="2">
        <v>0.04</v>
      </c>
      <c r="C93" s="3">
        <v>45058</v>
      </c>
      <c r="D93" s="3">
        <v>45061</v>
      </c>
      <c r="E93" s="3">
        <v>45063</v>
      </c>
      <c r="F93" s="3">
        <v>45064</v>
      </c>
      <c r="G93" s="3">
        <v>45065</v>
      </c>
    </row>
    <row r="94" spans="1:7" x14ac:dyDescent="0.35">
      <c r="A94" s="4"/>
      <c r="B94" s="4" t="s">
        <v>24</v>
      </c>
      <c r="C94" s="5">
        <v>11987</v>
      </c>
      <c r="D94" s="5">
        <v>11765</v>
      </c>
      <c r="E94" s="5">
        <v>11277</v>
      </c>
      <c r="F94" s="5">
        <v>11777</v>
      </c>
      <c r="G94" s="5">
        <v>10956</v>
      </c>
    </row>
    <row r="95" spans="1:7" x14ac:dyDescent="0.35">
      <c r="A95" s="2" t="s">
        <v>0</v>
      </c>
      <c r="B95" s="2" t="s">
        <v>1</v>
      </c>
      <c r="C95" s="6">
        <f t="shared" ref="C95:G95" si="46">$B$2*C94</f>
        <v>479.48</v>
      </c>
      <c r="D95" s="6">
        <f t="shared" si="46"/>
        <v>470.6</v>
      </c>
      <c r="E95" s="6">
        <f t="shared" si="46"/>
        <v>451.08</v>
      </c>
      <c r="F95" s="6">
        <f t="shared" si="46"/>
        <v>471.08</v>
      </c>
      <c r="G95" s="6">
        <f t="shared" si="46"/>
        <v>438.24</v>
      </c>
    </row>
    <row r="96" spans="1:7" x14ac:dyDescent="0.35">
      <c r="A96" s="4" t="s">
        <v>2</v>
      </c>
      <c r="B96" s="4" t="s">
        <v>1</v>
      </c>
      <c r="C96" s="7">
        <v>25</v>
      </c>
      <c r="D96" s="7">
        <v>12</v>
      </c>
      <c r="E96" s="7">
        <v>0</v>
      </c>
      <c r="F96" s="7">
        <v>0</v>
      </c>
      <c r="G96" s="7">
        <v>0</v>
      </c>
    </row>
    <row r="97" spans="1:7" x14ac:dyDescent="0.35">
      <c r="A97" s="4" t="s">
        <v>3</v>
      </c>
      <c r="B97" s="4" t="s">
        <v>1</v>
      </c>
      <c r="C97" s="7">
        <v>0</v>
      </c>
      <c r="D97" s="7">
        <v>0</v>
      </c>
      <c r="E97" s="7">
        <v>0</v>
      </c>
      <c r="F97" s="7">
        <v>0</v>
      </c>
      <c r="G97" s="7">
        <v>0</v>
      </c>
    </row>
    <row r="98" spans="1:7" x14ac:dyDescent="0.35">
      <c r="A98" s="4" t="s">
        <v>4</v>
      </c>
      <c r="B98" s="4" t="s">
        <v>1</v>
      </c>
      <c r="C98" s="7">
        <v>0</v>
      </c>
      <c r="D98" s="7">
        <v>0</v>
      </c>
      <c r="E98" s="7">
        <v>0</v>
      </c>
      <c r="F98" s="7">
        <v>0</v>
      </c>
      <c r="G98" s="7">
        <v>0</v>
      </c>
    </row>
    <row r="99" spans="1:7" x14ac:dyDescent="0.35">
      <c r="A99" s="4" t="s">
        <v>5</v>
      </c>
      <c r="B99" s="4" t="s">
        <v>1</v>
      </c>
      <c r="C99" s="7">
        <v>0</v>
      </c>
      <c r="D99" s="7">
        <v>0</v>
      </c>
      <c r="E99" s="7">
        <v>0</v>
      </c>
      <c r="F99" s="7">
        <v>0</v>
      </c>
      <c r="G99" s="7">
        <v>0</v>
      </c>
    </row>
    <row r="100" spans="1:7" x14ac:dyDescent="0.35">
      <c r="A100" s="4" t="s">
        <v>6</v>
      </c>
      <c r="B100" s="4" t="s">
        <v>1</v>
      </c>
      <c r="C100" s="7">
        <v>0</v>
      </c>
      <c r="D100" s="7">
        <v>0</v>
      </c>
      <c r="E100" s="7">
        <v>0</v>
      </c>
      <c r="F100" s="7">
        <v>0</v>
      </c>
      <c r="G100" s="7">
        <v>0</v>
      </c>
    </row>
    <row r="101" spans="1:7" x14ac:dyDescent="0.35">
      <c r="A101" s="4" t="s">
        <v>7</v>
      </c>
      <c r="B101" s="4" t="s">
        <v>1</v>
      </c>
      <c r="C101" s="7">
        <v>0</v>
      </c>
      <c r="D101" s="7">
        <v>0</v>
      </c>
      <c r="E101" s="7">
        <v>0</v>
      </c>
      <c r="F101" s="7">
        <v>0</v>
      </c>
      <c r="G101" s="7">
        <v>0</v>
      </c>
    </row>
    <row r="102" spans="1:7" x14ac:dyDescent="0.35">
      <c r="A102" s="8" t="s">
        <v>8</v>
      </c>
      <c r="B102" s="8" t="s">
        <v>1</v>
      </c>
      <c r="C102" s="7">
        <f t="shared" ref="C102:G102" si="47">SUM(C96:C101)</f>
        <v>25</v>
      </c>
      <c r="D102" s="7">
        <f t="shared" si="47"/>
        <v>12</v>
      </c>
      <c r="E102" s="7">
        <f t="shared" si="47"/>
        <v>0</v>
      </c>
      <c r="F102" s="7">
        <f t="shared" si="47"/>
        <v>0</v>
      </c>
      <c r="G102" s="7">
        <f t="shared" si="47"/>
        <v>0</v>
      </c>
    </row>
    <row r="103" spans="1:7" x14ac:dyDescent="0.35">
      <c r="A103" s="8" t="s">
        <v>9</v>
      </c>
      <c r="B103" s="8" t="s">
        <v>1</v>
      </c>
      <c r="C103" s="7">
        <f t="shared" ref="C103:G103" si="48">C95-C102</f>
        <v>454.48</v>
      </c>
      <c r="D103" s="7">
        <f t="shared" si="48"/>
        <v>458.6</v>
      </c>
      <c r="E103" s="7">
        <f t="shared" si="48"/>
        <v>451.08</v>
      </c>
      <c r="F103" s="7">
        <f t="shared" si="48"/>
        <v>471.08</v>
      </c>
      <c r="G103" s="7">
        <f t="shared" si="48"/>
        <v>438.24</v>
      </c>
    </row>
    <row r="104" spans="1:7" x14ac:dyDescent="0.35">
      <c r="A104" s="2" t="s">
        <v>10</v>
      </c>
      <c r="B104" s="2"/>
      <c r="C104" s="6">
        <f t="shared" ref="C104:G104" si="49">C103/C95</f>
        <v>0.9478601818636857</v>
      </c>
      <c r="D104" s="6">
        <f t="shared" si="49"/>
        <v>0.9745006374840629</v>
      </c>
      <c r="E104" s="6">
        <f t="shared" si="49"/>
        <v>1</v>
      </c>
      <c r="F104" s="6">
        <f t="shared" si="49"/>
        <v>1</v>
      </c>
      <c r="G104" s="6">
        <f t="shared" si="49"/>
        <v>1</v>
      </c>
    </row>
    <row r="105" spans="1:7" x14ac:dyDescent="0.35">
      <c r="A105" s="4" t="s">
        <v>11</v>
      </c>
      <c r="B105" s="4" t="s">
        <v>12</v>
      </c>
      <c r="C105" s="7">
        <f t="shared" ref="C105:G105" si="50">(8*60)/$B$2</f>
        <v>12000</v>
      </c>
      <c r="D105" s="7">
        <f t="shared" si="50"/>
        <v>12000</v>
      </c>
      <c r="E105" s="7">
        <f t="shared" si="50"/>
        <v>12000</v>
      </c>
      <c r="F105" s="7">
        <f t="shared" si="50"/>
        <v>12000</v>
      </c>
      <c r="G105" s="7">
        <f t="shared" si="50"/>
        <v>12000</v>
      </c>
    </row>
    <row r="106" spans="1:7" x14ac:dyDescent="0.35">
      <c r="A106" s="4" t="s">
        <v>13</v>
      </c>
      <c r="B106" s="4" t="s">
        <v>12</v>
      </c>
      <c r="C106" s="7">
        <f t="shared" ref="C106:G106" si="51">C94</f>
        <v>11987</v>
      </c>
      <c r="D106" s="7">
        <f t="shared" si="51"/>
        <v>11765</v>
      </c>
      <c r="E106" s="7">
        <f t="shared" si="51"/>
        <v>11277</v>
      </c>
      <c r="F106" s="7">
        <f t="shared" si="51"/>
        <v>11777</v>
      </c>
      <c r="G106" s="7">
        <f t="shared" si="51"/>
        <v>10956</v>
      </c>
    </row>
    <row r="107" spans="1:7" x14ac:dyDescent="0.35">
      <c r="A107" s="2" t="s">
        <v>14</v>
      </c>
      <c r="B107" s="2"/>
      <c r="C107" s="6">
        <f t="shared" ref="C107:G107" si="52">C106/C105</f>
        <v>0.99891666666666667</v>
      </c>
      <c r="D107" s="6">
        <f t="shared" si="52"/>
        <v>0.98041666666666671</v>
      </c>
      <c r="E107" s="6">
        <f t="shared" si="52"/>
        <v>0.93974999999999997</v>
      </c>
      <c r="F107" s="6">
        <f t="shared" si="52"/>
        <v>0.98141666666666671</v>
      </c>
      <c r="G107" s="6">
        <f t="shared" si="52"/>
        <v>0.91300000000000003</v>
      </c>
    </row>
    <row r="108" spans="1:7" x14ac:dyDescent="0.35">
      <c r="A108" s="4" t="s">
        <v>15</v>
      </c>
      <c r="B108" s="4" t="s">
        <v>12</v>
      </c>
      <c r="C108" s="7">
        <v>435</v>
      </c>
      <c r="D108" s="7">
        <v>90</v>
      </c>
      <c r="E108" s="7">
        <v>123</v>
      </c>
      <c r="F108" s="7">
        <v>156</v>
      </c>
      <c r="G108" s="7">
        <v>987</v>
      </c>
    </row>
    <row r="109" spans="1:7" x14ac:dyDescent="0.35">
      <c r="A109" s="4" t="s">
        <v>16</v>
      </c>
      <c r="B109" s="4" t="s">
        <v>12</v>
      </c>
      <c r="C109" s="7">
        <v>0</v>
      </c>
      <c r="D109" s="7">
        <v>0</v>
      </c>
      <c r="E109" s="7">
        <v>0</v>
      </c>
      <c r="F109" s="7">
        <v>0</v>
      </c>
      <c r="G109" s="7"/>
    </row>
    <row r="110" spans="1:7" x14ac:dyDescent="0.35">
      <c r="A110" s="8" t="s">
        <v>17</v>
      </c>
      <c r="B110" s="8" t="s">
        <v>12</v>
      </c>
      <c r="C110" s="7">
        <f t="shared" ref="C110:G110" si="53">SUM(C108:C109)</f>
        <v>435</v>
      </c>
      <c r="D110" s="7">
        <f t="shared" si="53"/>
        <v>90</v>
      </c>
      <c r="E110" s="7">
        <f t="shared" si="53"/>
        <v>123</v>
      </c>
      <c r="F110" s="7">
        <f t="shared" si="53"/>
        <v>156</v>
      </c>
      <c r="G110" s="7">
        <f t="shared" si="53"/>
        <v>987</v>
      </c>
    </row>
    <row r="111" spans="1:7" x14ac:dyDescent="0.35">
      <c r="A111" s="8" t="s">
        <v>20</v>
      </c>
      <c r="B111" s="8" t="s">
        <v>12</v>
      </c>
      <c r="C111" s="7">
        <f t="shared" ref="C111:G111" si="54">C106-C110</f>
        <v>11552</v>
      </c>
      <c r="D111" s="7">
        <f t="shared" si="54"/>
        <v>11675</v>
      </c>
      <c r="E111" s="7">
        <f t="shared" si="54"/>
        <v>11154</v>
      </c>
      <c r="F111" s="7">
        <f t="shared" si="54"/>
        <v>11621</v>
      </c>
      <c r="G111" s="7">
        <f t="shared" si="54"/>
        <v>9969</v>
      </c>
    </row>
    <row r="112" spans="1:7" x14ac:dyDescent="0.35">
      <c r="A112" s="2" t="s">
        <v>18</v>
      </c>
      <c r="B112" s="2"/>
      <c r="C112" s="6">
        <f t="shared" ref="C112:G112" si="55">C111/C106</f>
        <v>0.96371068657712522</v>
      </c>
      <c r="D112" s="6">
        <f t="shared" si="55"/>
        <v>0.99235019124521884</v>
      </c>
      <c r="E112" s="6">
        <f t="shared" si="55"/>
        <v>0.98909284384144724</v>
      </c>
      <c r="F112" s="6">
        <f t="shared" si="55"/>
        <v>0.98675384223486462</v>
      </c>
      <c r="G112" s="6">
        <f t="shared" si="55"/>
        <v>0.90991237677984671</v>
      </c>
    </row>
    <row r="113" spans="1:7" x14ac:dyDescent="0.35">
      <c r="A113" s="21" t="s">
        <v>19</v>
      </c>
      <c r="B113" s="21"/>
      <c r="C113" s="18">
        <f t="shared" ref="C113:G113" si="56">C104*C107*C112</f>
        <v>0.91247340174077485</v>
      </c>
      <c r="D113" s="18">
        <f t="shared" si="56"/>
        <v>0.94810791188553623</v>
      </c>
      <c r="E113" s="18">
        <f t="shared" si="56"/>
        <v>0.92949999999999999</v>
      </c>
      <c r="F113" s="18">
        <f t="shared" si="56"/>
        <v>0.96841666666666681</v>
      </c>
      <c r="G113" s="18">
        <f t="shared" si="56"/>
        <v>0.8307500000000001</v>
      </c>
    </row>
    <row r="114" spans="1:7" ht="16" thickBot="1" x14ac:dyDescent="0.4"/>
    <row r="115" spans="1:7" ht="16" thickBot="1" x14ac:dyDescent="0.4">
      <c r="D115" s="24" t="s">
        <v>26</v>
      </c>
      <c r="E115" s="26" t="s">
        <v>27</v>
      </c>
      <c r="F115" s="27" t="s">
        <v>28</v>
      </c>
      <c r="G115" s="28" t="s">
        <v>29</v>
      </c>
    </row>
    <row r="116" spans="1:7" ht="16" thickBot="1" x14ac:dyDescent="0.4">
      <c r="D116" s="25">
        <f>AVERAGE(C44:G44,C22:G22,C67:G67,C89:G89,C113:G113)</f>
        <v>0.91020986706462992</v>
      </c>
      <c r="E116" s="29">
        <f>AVERAGE(C13:G13,C35:G35,C58:G58,C80:G80,C104:G104)</f>
        <v>0.98258938963436027</v>
      </c>
      <c r="F116" s="30">
        <f>AVERAGE(C16:G16,C38:G38,C61:G61,C83:G83,C107:G107)</f>
        <v>0.94856666666666667</v>
      </c>
      <c r="G116" s="31">
        <f>AVERAGE(C21:G21,C43:G43,C66:G66,C88:G88,C112:G112)</f>
        <v>0.97637036406303357</v>
      </c>
    </row>
  </sheetData>
  <mergeCells count="1">
    <mergeCell ref="A1:G1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45A35B-FDF3-41CD-85BA-ADC8E7C6189B}">
  <dimension ref="A2:I116"/>
  <sheetViews>
    <sheetView tabSelected="1" zoomScale="85" zoomScaleNormal="85" workbookViewId="0">
      <selection activeCell="J21" sqref="J21"/>
    </sheetView>
  </sheetViews>
  <sheetFormatPr defaultRowHeight="15.5" x14ac:dyDescent="0.35"/>
  <cols>
    <col min="1" max="1" width="31.6640625" bestFit="1" customWidth="1"/>
    <col min="3" max="7" width="10.58203125" bestFit="1" customWidth="1"/>
  </cols>
  <sheetData>
    <row r="2" spans="1:8" x14ac:dyDescent="0.35">
      <c r="A2" s="40" t="s">
        <v>23</v>
      </c>
      <c r="B2" s="40"/>
      <c r="C2" s="40"/>
      <c r="D2" s="40"/>
      <c r="E2" s="40"/>
      <c r="F2" s="40"/>
      <c r="G2" s="40"/>
    </row>
    <row r="3" spans="1:8" x14ac:dyDescent="0.35">
      <c r="A3" s="2" t="s">
        <v>25</v>
      </c>
      <c r="B3" s="2">
        <v>0.04</v>
      </c>
      <c r="C3" s="3">
        <v>45020</v>
      </c>
      <c r="D3" s="3">
        <v>45021</v>
      </c>
      <c r="E3" s="3">
        <v>45022</v>
      </c>
      <c r="F3" s="3">
        <v>45027</v>
      </c>
      <c r="G3" s="3">
        <v>45028</v>
      </c>
    </row>
    <row r="4" spans="1:8" x14ac:dyDescent="0.35">
      <c r="A4" s="4"/>
      <c r="B4" s="4" t="s">
        <v>24</v>
      </c>
      <c r="C4" s="5">
        <v>11034</v>
      </c>
      <c r="D4" s="5">
        <v>11236</v>
      </c>
      <c r="E4" s="5">
        <v>10987</v>
      </c>
      <c r="F4" s="5">
        <v>10956</v>
      </c>
      <c r="G4" s="5">
        <v>11265</v>
      </c>
    </row>
    <row r="5" spans="1:8" x14ac:dyDescent="0.35">
      <c r="A5" s="2" t="s">
        <v>0</v>
      </c>
      <c r="B5" s="2" t="s">
        <v>1</v>
      </c>
      <c r="C5" s="6">
        <f>$B$3*C4</f>
        <v>441.36</v>
      </c>
      <c r="D5" s="6">
        <f>$B$3*D4</f>
        <v>449.44</v>
      </c>
      <c r="E5" s="6">
        <f>$B$3*E4</f>
        <v>439.48</v>
      </c>
      <c r="F5" s="6">
        <f>$B$3*F4</f>
        <v>438.24</v>
      </c>
      <c r="G5" s="6">
        <f>$B$3*G4</f>
        <v>450.6</v>
      </c>
    </row>
    <row r="6" spans="1:8" x14ac:dyDescent="0.35">
      <c r="A6" s="4" t="s">
        <v>2</v>
      </c>
      <c r="B6" s="4" t="s">
        <v>1</v>
      </c>
      <c r="C6" s="7">
        <v>0</v>
      </c>
      <c r="D6" s="7">
        <v>12</v>
      </c>
      <c r="E6" s="7">
        <v>12</v>
      </c>
      <c r="F6" s="7">
        <v>60</v>
      </c>
      <c r="G6" s="7">
        <v>60</v>
      </c>
    </row>
    <row r="7" spans="1:8" x14ac:dyDescent="0.35">
      <c r="A7" s="4" t="s">
        <v>3</v>
      </c>
      <c r="B7" s="4" t="s">
        <v>1</v>
      </c>
      <c r="C7" s="7">
        <v>0</v>
      </c>
      <c r="D7" s="7">
        <v>0</v>
      </c>
      <c r="E7" s="7">
        <v>0</v>
      </c>
      <c r="F7" s="7">
        <v>0</v>
      </c>
      <c r="G7" s="7">
        <v>0</v>
      </c>
    </row>
    <row r="8" spans="1:8" x14ac:dyDescent="0.35">
      <c r="A8" s="4" t="s">
        <v>4</v>
      </c>
      <c r="B8" s="4" t="s">
        <v>1</v>
      </c>
      <c r="C8" s="7">
        <v>0</v>
      </c>
      <c r="D8" s="7">
        <v>0</v>
      </c>
      <c r="E8" s="7">
        <v>0</v>
      </c>
      <c r="F8" s="7">
        <v>0</v>
      </c>
      <c r="G8" s="7">
        <v>0</v>
      </c>
    </row>
    <row r="9" spans="1:8" x14ac:dyDescent="0.35">
      <c r="A9" s="4" t="s">
        <v>5</v>
      </c>
      <c r="B9" s="4" t="s">
        <v>1</v>
      </c>
      <c r="C9" s="7">
        <v>0</v>
      </c>
      <c r="D9" s="7">
        <v>0</v>
      </c>
      <c r="E9" s="7">
        <v>0</v>
      </c>
      <c r="F9" s="7">
        <v>0</v>
      </c>
      <c r="G9" s="7">
        <v>0</v>
      </c>
    </row>
    <row r="10" spans="1:8" x14ac:dyDescent="0.35">
      <c r="A10" s="4" t="s">
        <v>6</v>
      </c>
      <c r="B10" s="4" t="s">
        <v>1</v>
      </c>
      <c r="C10" s="7">
        <v>0</v>
      </c>
      <c r="D10" s="7">
        <v>0</v>
      </c>
      <c r="E10" s="7">
        <v>0</v>
      </c>
      <c r="F10" s="7">
        <v>0</v>
      </c>
      <c r="G10" s="7">
        <v>0</v>
      </c>
    </row>
    <row r="11" spans="1:8" x14ac:dyDescent="0.35">
      <c r="A11" s="4" t="s">
        <v>7</v>
      </c>
      <c r="B11" s="4" t="s">
        <v>1</v>
      </c>
      <c r="C11" s="7">
        <v>0</v>
      </c>
      <c r="D11" s="7">
        <v>0</v>
      </c>
      <c r="E11" s="7">
        <v>0</v>
      </c>
      <c r="F11" s="7">
        <v>0</v>
      </c>
      <c r="G11" s="7">
        <v>0</v>
      </c>
    </row>
    <row r="12" spans="1:8" x14ac:dyDescent="0.35">
      <c r="A12" s="8" t="s">
        <v>8</v>
      </c>
      <c r="B12" s="8" t="s">
        <v>1</v>
      </c>
      <c r="C12" s="7">
        <f>SUM(C6:C11)</f>
        <v>0</v>
      </c>
      <c r="D12" s="7">
        <f t="shared" ref="D12:G12" si="0">SUM(D6:D11)</f>
        <v>12</v>
      </c>
      <c r="E12" s="7">
        <f t="shared" si="0"/>
        <v>12</v>
      </c>
      <c r="F12" s="7">
        <f t="shared" si="0"/>
        <v>60</v>
      </c>
      <c r="G12" s="7">
        <f t="shared" si="0"/>
        <v>60</v>
      </c>
    </row>
    <row r="13" spans="1:8" x14ac:dyDescent="0.35">
      <c r="A13" s="8" t="s">
        <v>9</v>
      </c>
      <c r="B13" s="8" t="s">
        <v>1</v>
      </c>
      <c r="C13" s="7">
        <f>C5-C12</f>
        <v>441.36</v>
      </c>
      <c r="D13" s="7">
        <f t="shared" ref="D13:G13" si="1">D5-D12</f>
        <v>437.44</v>
      </c>
      <c r="E13" s="7">
        <f t="shared" si="1"/>
        <v>427.48</v>
      </c>
      <c r="F13" s="7">
        <f t="shared" si="1"/>
        <v>378.24</v>
      </c>
      <c r="G13" s="7">
        <f t="shared" si="1"/>
        <v>390.6</v>
      </c>
      <c r="H13" s="9">
        <f>AVERAGE(C14:G14)</f>
        <v>0.93518560724371935</v>
      </c>
    </row>
    <row r="14" spans="1:8" x14ac:dyDescent="0.35">
      <c r="A14" s="2" t="s">
        <v>10</v>
      </c>
      <c r="B14" s="2"/>
      <c r="C14" s="6">
        <f>C13/C5</f>
        <v>1</v>
      </c>
      <c r="D14" s="6">
        <f t="shared" ref="D14:G14" si="2">D13/D5</f>
        <v>0.9733001067995728</v>
      </c>
      <c r="E14" s="6">
        <f t="shared" si="2"/>
        <v>0.972695003185583</v>
      </c>
      <c r="F14" s="6">
        <f t="shared" si="2"/>
        <v>0.86308871851040525</v>
      </c>
      <c r="G14" s="6">
        <f t="shared" si="2"/>
        <v>0.86684420772303594</v>
      </c>
      <c r="H14" s="9"/>
    </row>
    <row r="15" spans="1:8" x14ac:dyDescent="0.35">
      <c r="A15" s="4" t="s">
        <v>11</v>
      </c>
      <c r="B15" s="4" t="s">
        <v>12</v>
      </c>
      <c r="C15" s="7">
        <f>(8*60)/$B$3</f>
        <v>12000</v>
      </c>
      <c r="D15" s="7">
        <f>(8*60)/$B$3</f>
        <v>12000</v>
      </c>
      <c r="E15" s="7">
        <f>(8*60)/$B$3</f>
        <v>12000</v>
      </c>
      <c r="F15" s="7">
        <f>(8*60)/$B$3</f>
        <v>12000</v>
      </c>
      <c r="G15" s="7">
        <f>(8*60)/$B$3</f>
        <v>12000</v>
      </c>
      <c r="H15" s="9"/>
    </row>
    <row r="16" spans="1:8" x14ac:dyDescent="0.35">
      <c r="A16" s="4" t="s">
        <v>13</v>
      </c>
      <c r="B16" s="4" t="s">
        <v>12</v>
      </c>
      <c r="C16" s="7">
        <f>C4</f>
        <v>11034</v>
      </c>
      <c r="D16" s="7">
        <f t="shared" ref="D16:G16" si="3">D4</f>
        <v>11236</v>
      </c>
      <c r="E16" s="7">
        <f t="shared" si="3"/>
        <v>10987</v>
      </c>
      <c r="F16" s="7">
        <f t="shared" si="3"/>
        <v>10956</v>
      </c>
      <c r="G16" s="7">
        <f t="shared" si="3"/>
        <v>11265</v>
      </c>
      <c r="H16" s="9"/>
    </row>
    <row r="17" spans="1:9" x14ac:dyDescent="0.35">
      <c r="A17" s="2" t="s">
        <v>14</v>
      </c>
      <c r="B17" s="2"/>
      <c r="C17" s="6">
        <f>C16/C15</f>
        <v>0.91949999999999998</v>
      </c>
      <c r="D17" s="6">
        <f t="shared" ref="D17:G17" si="4">D16/D15</f>
        <v>0.93633333333333335</v>
      </c>
      <c r="E17" s="6">
        <f t="shared" si="4"/>
        <v>0.9155833333333333</v>
      </c>
      <c r="F17" s="6">
        <f t="shared" si="4"/>
        <v>0.91300000000000003</v>
      </c>
      <c r="G17" s="6">
        <f t="shared" si="4"/>
        <v>0.93874999999999997</v>
      </c>
      <c r="H17" s="9"/>
    </row>
    <row r="18" spans="1:9" x14ac:dyDescent="0.35">
      <c r="A18" s="4" t="s">
        <v>15</v>
      </c>
      <c r="B18" s="4" t="s">
        <v>12</v>
      </c>
      <c r="C18" s="7">
        <v>233</v>
      </c>
      <c r="D18" s="7">
        <v>123</v>
      </c>
      <c r="E18" s="7">
        <v>99</v>
      </c>
      <c r="F18" s="7">
        <v>65</v>
      </c>
      <c r="G18" s="7">
        <v>455</v>
      </c>
      <c r="H18" s="9"/>
    </row>
    <row r="19" spans="1:9" x14ac:dyDescent="0.35">
      <c r="A19" s="4" t="s">
        <v>16</v>
      </c>
      <c r="B19" s="4" t="s">
        <v>12</v>
      </c>
      <c r="C19" s="7">
        <v>0</v>
      </c>
      <c r="D19" s="7">
        <v>0</v>
      </c>
      <c r="E19" s="7">
        <v>0</v>
      </c>
      <c r="F19" s="7">
        <v>0</v>
      </c>
      <c r="G19" s="7">
        <v>0</v>
      </c>
      <c r="H19" s="9"/>
    </row>
    <row r="20" spans="1:9" x14ac:dyDescent="0.35">
      <c r="A20" s="8" t="s">
        <v>17</v>
      </c>
      <c r="B20" s="8" t="s">
        <v>12</v>
      </c>
      <c r="C20" s="7">
        <f>SUM(C18:C19)</f>
        <v>233</v>
      </c>
      <c r="D20" s="7">
        <f t="shared" ref="D20:G20" si="5">SUM(D18:D19)</f>
        <v>123</v>
      </c>
      <c r="E20" s="7">
        <f t="shared" si="5"/>
        <v>99</v>
      </c>
      <c r="F20" s="7">
        <f t="shared" si="5"/>
        <v>65</v>
      </c>
      <c r="G20" s="7">
        <f t="shared" si="5"/>
        <v>455</v>
      </c>
      <c r="H20" s="9"/>
    </row>
    <row r="21" spans="1:9" x14ac:dyDescent="0.35">
      <c r="A21" s="8" t="s">
        <v>20</v>
      </c>
      <c r="B21" s="8" t="s">
        <v>12</v>
      </c>
      <c r="C21" s="7">
        <f>C16-C20</f>
        <v>10801</v>
      </c>
      <c r="D21" s="7">
        <f t="shared" ref="D21:G21" si="6">D16-D20</f>
        <v>11113</v>
      </c>
      <c r="E21" s="7">
        <f t="shared" si="6"/>
        <v>10888</v>
      </c>
      <c r="F21" s="7">
        <f t="shared" si="6"/>
        <v>10891</v>
      </c>
      <c r="G21" s="7">
        <f t="shared" si="6"/>
        <v>10810</v>
      </c>
      <c r="H21" s="9"/>
    </row>
    <row r="22" spans="1:9" x14ac:dyDescent="0.35">
      <c r="A22" s="2" t="s">
        <v>18</v>
      </c>
      <c r="B22" s="2"/>
      <c r="C22" s="6">
        <f>C21/C16</f>
        <v>0.97888345115098785</v>
      </c>
      <c r="D22" s="6">
        <f t="shared" ref="D22:G22" si="7">D21/D16</f>
        <v>0.98905304378782488</v>
      </c>
      <c r="E22" s="6">
        <f t="shared" si="7"/>
        <v>0.99098935105124242</v>
      </c>
      <c r="F22" s="6">
        <f t="shared" si="7"/>
        <v>0.99406717780211751</v>
      </c>
      <c r="G22" s="6">
        <f t="shared" si="7"/>
        <v>0.95960940967598762</v>
      </c>
      <c r="H22" s="9"/>
    </row>
    <row r="23" spans="1:9" x14ac:dyDescent="0.35">
      <c r="A23" s="34" t="s">
        <v>19</v>
      </c>
      <c r="B23" s="33"/>
      <c r="C23" s="19">
        <f>C14*C17*C22</f>
        <v>0.90008333333333335</v>
      </c>
      <c r="D23" s="19">
        <f t="shared" ref="D23:G23" si="8">D14*D17*D22</f>
        <v>0.90135700723863776</v>
      </c>
      <c r="E23" s="23">
        <f t="shared" si="8"/>
        <v>0.88255859955705229</v>
      </c>
      <c r="F23" s="33">
        <f t="shared" si="8"/>
        <v>0.78332493610806864</v>
      </c>
      <c r="G23" s="33">
        <f t="shared" si="8"/>
        <v>0.78088215712383491</v>
      </c>
    </row>
    <row r="24" spans="1:9" x14ac:dyDescent="0.35">
      <c r="A24" s="1"/>
      <c r="B24" s="1"/>
      <c r="C24" s="1"/>
      <c r="D24" s="1"/>
      <c r="E24" s="1"/>
      <c r="F24" s="1"/>
      <c r="G24" s="1"/>
      <c r="H24" s="32"/>
      <c r="I24" s="32"/>
    </row>
    <row r="25" spans="1:9" x14ac:dyDescent="0.35">
      <c r="A25" s="2" t="s">
        <v>25</v>
      </c>
      <c r="B25" s="2">
        <v>0.04</v>
      </c>
      <c r="C25" s="3">
        <v>45029</v>
      </c>
      <c r="D25" s="3">
        <v>45030</v>
      </c>
      <c r="E25" s="3">
        <v>45033</v>
      </c>
      <c r="F25" s="3">
        <v>45035</v>
      </c>
      <c r="G25" s="3">
        <v>45036</v>
      </c>
    </row>
    <row r="26" spans="1:9" x14ac:dyDescent="0.35">
      <c r="A26" s="4"/>
      <c r="B26" s="4" t="s">
        <v>24</v>
      </c>
      <c r="C26" s="5">
        <v>10456</v>
      </c>
      <c r="D26" s="5">
        <v>11999</v>
      </c>
      <c r="E26" s="5">
        <v>12000</v>
      </c>
      <c r="F26" s="5">
        <v>10567</v>
      </c>
      <c r="G26" s="5">
        <v>11456</v>
      </c>
    </row>
    <row r="27" spans="1:9" x14ac:dyDescent="0.35">
      <c r="A27" s="2" t="s">
        <v>0</v>
      </c>
      <c r="B27" s="2" t="s">
        <v>1</v>
      </c>
      <c r="C27" s="6">
        <f t="shared" ref="C27:G27" si="9">$B$3*C26</f>
        <v>418.24</v>
      </c>
      <c r="D27" s="6">
        <f t="shared" si="9"/>
        <v>479.96000000000004</v>
      </c>
      <c r="E27" s="6">
        <f t="shared" si="9"/>
        <v>480</v>
      </c>
      <c r="F27" s="6">
        <f t="shared" si="9"/>
        <v>422.68</v>
      </c>
      <c r="G27" s="6">
        <f t="shared" si="9"/>
        <v>458.24</v>
      </c>
    </row>
    <row r="28" spans="1:9" x14ac:dyDescent="0.35">
      <c r="A28" s="4" t="s">
        <v>2</v>
      </c>
      <c r="B28" s="4" t="s">
        <v>1</v>
      </c>
      <c r="C28" s="7">
        <v>34</v>
      </c>
      <c r="D28" s="7">
        <v>0</v>
      </c>
      <c r="E28" s="7">
        <v>0</v>
      </c>
      <c r="F28" s="7">
        <v>170</v>
      </c>
      <c r="G28" s="7">
        <v>160</v>
      </c>
    </row>
    <row r="29" spans="1:9" x14ac:dyDescent="0.35">
      <c r="A29" s="4" t="s">
        <v>3</v>
      </c>
      <c r="B29" s="4" t="s">
        <v>1</v>
      </c>
      <c r="C29" s="7">
        <v>0</v>
      </c>
      <c r="D29" s="7">
        <v>0</v>
      </c>
      <c r="E29" s="7">
        <v>0</v>
      </c>
      <c r="F29" s="7">
        <v>0</v>
      </c>
      <c r="G29" s="7">
        <v>0</v>
      </c>
    </row>
    <row r="30" spans="1:9" x14ac:dyDescent="0.35">
      <c r="A30" s="4" t="s">
        <v>4</v>
      </c>
      <c r="B30" s="4" t="s">
        <v>1</v>
      </c>
      <c r="C30" s="7">
        <v>0</v>
      </c>
      <c r="D30" s="7">
        <v>0</v>
      </c>
      <c r="E30" s="7">
        <v>0</v>
      </c>
      <c r="F30" s="7">
        <v>0</v>
      </c>
      <c r="G30" s="7">
        <v>0</v>
      </c>
    </row>
    <row r="31" spans="1:9" x14ac:dyDescent="0.35">
      <c r="A31" s="4" t="s">
        <v>5</v>
      </c>
      <c r="B31" s="4" t="s">
        <v>1</v>
      </c>
      <c r="C31" s="7">
        <v>0</v>
      </c>
      <c r="D31" s="7">
        <v>0</v>
      </c>
      <c r="E31" s="7">
        <v>0</v>
      </c>
      <c r="F31" s="7">
        <v>0</v>
      </c>
      <c r="G31" s="7">
        <v>0</v>
      </c>
    </row>
    <row r="32" spans="1:9" x14ac:dyDescent="0.35">
      <c r="A32" s="4" t="s">
        <v>6</v>
      </c>
      <c r="B32" s="4" t="s">
        <v>1</v>
      </c>
      <c r="C32" s="7">
        <v>0</v>
      </c>
      <c r="D32" s="7">
        <v>0</v>
      </c>
      <c r="E32" s="7">
        <v>0</v>
      </c>
      <c r="F32" s="7">
        <v>0</v>
      </c>
      <c r="G32" s="7">
        <v>0</v>
      </c>
    </row>
    <row r="33" spans="1:7" x14ac:dyDescent="0.35">
      <c r="A33" s="4" t="s">
        <v>7</v>
      </c>
      <c r="B33" s="4" t="s">
        <v>1</v>
      </c>
      <c r="C33" s="7">
        <v>0</v>
      </c>
      <c r="D33" s="7">
        <v>0</v>
      </c>
      <c r="E33" s="7">
        <v>0</v>
      </c>
      <c r="F33" s="7">
        <v>0</v>
      </c>
      <c r="G33" s="7">
        <v>0</v>
      </c>
    </row>
    <row r="34" spans="1:7" x14ac:dyDescent="0.35">
      <c r="A34" s="8" t="s">
        <v>8</v>
      </c>
      <c r="B34" s="8" t="s">
        <v>1</v>
      </c>
      <c r="C34" s="7">
        <f t="shared" ref="C34:G34" si="10">SUM(C28:C33)</f>
        <v>34</v>
      </c>
      <c r="D34" s="7">
        <f t="shared" si="10"/>
        <v>0</v>
      </c>
      <c r="E34" s="7">
        <f t="shared" si="10"/>
        <v>0</v>
      </c>
      <c r="F34" s="7">
        <f t="shared" si="10"/>
        <v>170</v>
      </c>
      <c r="G34" s="7">
        <f t="shared" si="10"/>
        <v>160</v>
      </c>
    </row>
    <row r="35" spans="1:7" x14ac:dyDescent="0.35">
      <c r="A35" s="8" t="s">
        <v>9</v>
      </c>
      <c r="B35" s="8" t="s">
        <v>1</v>
      </c>
      <c r="C35" s="7">
        <f t="shared" ref="C35:G35" si="11">C27-C34</f>
        <v>384.24</v>
      </c>
      <c r="D35" s="7">
        <f t="shared" si="11"/>
        <v>479.96000000000004</v>
      </c>
      <c r="E35" s="7">
        <f t="shared" si="11"/>
        <v>480</v>
      </c>
      <c r="F35" s="7">
        <f t="shared" si="11"/>
        <v>252.68</v>
      </c>
      <c r="G35" s="7">
        <f t="shared" si="11"/>
        <v>298.24</v>
      </c>
    </row>
    <row r="36" spans="1:7" x14ac:dyDescent="0.35">
      <c r="A36" s="2" t="s">
        <v>10</v>
      </c>
      <c r="B36" s="2"/>
      <c r="C36" s="6">
        <f t="shared" ref="C36:G36" si="12">C35/C27</f>
        <v>0.91870696250956385</v>
      </c>
      <c r="D36" s="6">
        <f t="shared" si="12"/>
        <v>1</v>
      </c>
      <c r="E36" s="6">
        <f t="shared" si="12"/>
        <v>1</v>
      </c>
      <c r="F36" s="6">
        <f t="shared" si="12"/>
        <v>0.59780448566291289</v>
      </c>
      <c r="G36" s="6">
        <f t="shared" si="12"/>
        <v>0.65083798882681565</v>
      </c>
    </row>
    <row r="37" spans="1:7" x14ac:dyDescent="0.35">
      <c r="A37" s="4" t="s">
        <v>11</v>
      </c>
      <c r="B37" s="4" t="s">
        <v>12</v>
      </c>
      <c r="C37" s="7">
        <f t="shared" ref="C37:G37" si="13">(8*60)/$B$3</f>
        <v>12000</v>
      </c>
      <c r="D37" s="7">
        <f t="shared" si="13"/>
        <v>12000</v>
      </c>
      <c r="E37" s="7">
        <f t="shared" si="13"/>
        <v>12000</v>
      </c>
      <c r="F37" s="7">
        <f t="shared" si="13"/>
        <v>12000</v>
      </c>
      <c r="G37" s="7">
        <f t="shared" si="13"/>
        <v>12000</v>
      </c>
    </row>
    <row r="38" spans="1:7" x14ac:dyDescent="0.35">
      <c r="A38" s="4" t="s">
        <v>13</v>
      </c>
      <c r="B38" s="4" t="s">
        <v>12</v>
      </c>
      <c r="C38" s="7">
        <f t="shared" ref="C38:G38" si="14">C26</f>
        <v>10456</v>
      </c>
      <c r="D38" s="7">
        <f t="shared" si="14"/>
        <v>11999</v>
      </c>
      <c r="E38" s="7">
        <f t="shared" si="14"/>
        <v>12000</v>
      </c>
      <c r="F38" s="7">
        <f t="shared" si="14"/>
        <v>10567</v>
      </c>
      <c r="G38" s="7">
        <f t="shared" si="14"/>
        <v>11456</v>
      </c>
    </row>
    <row r="39" spans="1:7" x14ac:dyDescent="0.35">
      <c r="A39" s="2" t="s">
        <v>14</v>
      </c>
      <c r="B39" s="2"/>
      <c r="C39" s="6">
        <f t="shared" ref="C39:G39" si="15">C38/C37</f>
        <v>0.87133333333333329</v>
      </c>
      <c r="D39" s="6">
        <f t="shared" si="15"/>
        <v>0.99991666666666668</v>
      </c>
      <c r="E39" s="6">
        <f t="shared" si="15"/>
        <v>1</v>
      </c>
      <c r="F39" s="6">
        <f t="shared" si="15"/>
        <v>0.88058333333333338</v>
      </c>
      <c r="G39" s="6">
        <f t="shared" si="15"/>
        <v>0.95466666666666666</v>
      </c>
    </row>
    <row r="40" spans="1:7" x14ac:dyDescent="0.35">
      <c r="A40" s="4" t="s">
        <v>15</v>
      </c>
      <c r="B40" s="4" t="s">
        <v>12</v>
      </c>
      <c r="C40" s="7">
        <v>94</v>
      </c>
      <c r="D40" s="7">
        <v>123</v>
      </c>
      <c r="E40" s="7">
        <v>298</v>
      </c>
      <c r="F40" s="7">
        <v>283</v>
      </c>
      <c r="G40" s="7">
        <v>281</v>
      </c>
    </row>
    <row r="41" spans="1:7" x14ac:dyDescent="0.35">
      <c r="A41" s="4" t="s">
        <v>16</v>
      </c>
      <c r="B41" s="4" t="s">
        <v>12</v>
      </c>
      <c r="C41" s="7">
        <v>0</v>
      </c>
      <c r="D41" s="7">
        <v>0</v>
      </c>
      <c r="E41" s="7">
        <v>0</v>
      </c>
      <c r="F41" s="7">
        <v>0</v>
      </c>
      <c r="G41" s="7">
        <v>0</v>
      </c>
    </row>
    <row r="42" spans="1:7" x14ac:dyDescent="0.35">
      <c r="A42" s="8" t="s">
        <v>17</v>
      </c>
      <c r="B42" s="8" t="s">
        <v>12</v>
      </c>
      <c r="C42" s="7">
        <f t="shared" ref="C42:G42" si="16">SUM(C40:C41)</f>
        <v>94</v>
      </c>
      <c r="D42" s="7">
        <f t="shared" si="16"/>
        <v>123</v>
      </c>
      <c r="E42" s="7">
        <f t="shared" si="16"/>
        <v>298</v>
      </c>
      <c r="F42" s="7">
        <f t="shared" si="16"/>
        <v>283</v>
      </c>
      <c r="G42" s="7">
        <f t="shared" si="16"/>
        <v>281</v>
      </c>
    </row>
    <row r="43" spans="1:7" x14ac:dyDescent="0.35">
      <c r="A43" s="8" t="s">
        <v>20</v>
      </c>
      <c r="B43" s="8" t="s">
        <v>12</v>
      </c>
      <c r="C43" s="7">
        <f t="shared" ref="C43:G43" si="17">C38-C42</f>
        <v>10362</v>
      </c>
      <c r="D43" s="7">
        <f t="shared" si="17"/>
        <v>11876</v>
      </c>
      <c r="E43" s="7">
        <f t="shared" si="17"/>
        <v>11702</v>
      </c>
      <c r="F43" s="7">
        <f t="shared" si="17"/>
        <v>10284</v>
      </c>
      <c r="G43" s="7">
        <f t="shared" si="17"/>
        <v>11175</v>
      </c>
    </row>
    <row r="44" spans="1:7" x14ac:dyDescent="0.35">
      <c r="A44" s="2" t="s">
        <v>18</v>
      </c>
      <c r="B44" s="2"/>
      <c r="C44" s="6">
        <f t="shared" ref="C44:G44" si="18">C43/C38</f>
        <v>0.99100994644223417</v>
      </c>
      <c r="D44" s="6">
        <f t="shared" si="18"/>
        <v>0.9897491457621469</v>
      </c>
      <c r="E44" s="6">
        <f t="shared" si="18"/>
        <v>0.97516666666666663</v>
      </c>
      <c r="F44" s="6">
        <f t="shared" si="18"/>
        <v>0.97321851045708341</v>
      </c>
      <c r="G44" s="6">
        <f t="shared" si="18"/>
        <v>0.97547136871508378</v>
      </c>
    </row>
    <row r="45" spans="1:7" x14ac:dyDescent="0.35">
      <c r="A45" s="34" t="s">
        <v>19</v>
      </c>
      <c r="B45" s="33"/>
      <c r="C45" s="19">
        <f t="shared" ref="C45:G45" si="19">C36*C39*C44</f>
        <v>0.79330346212700831</v>
      </c>
      <c r="D45" s="19">
        <f t="shared" si="19"/>
        <v>0.98966666666666669</v>
      </c>
      <c r="E45" s="23">
        <f t="shared" si="19"/>
        <v>0.97516666666666663</v>
      </c>
      <c r="F45" s="33">
        <f t="shared" si="19"/>
        <v>0.51231844421311645</v>
      </c>
      <c r="G45" s="33">
        <f t="shared" si="19"/>
        <v>0.60609287709497206</v>
      </c>
    </row>
    <row r="47" spans="1:7" x14ac:dyDescent="0.35">
      <c r="A47" s="2" t="s">
        <v>25</v>
      </c>
      <c r="B47" s="2">
        <v>0.04</v>
      </c>
      <c r="C47" s="3">
        <v>45042</v>
      </c>
      <c r="D47" s="3">
        <v>45043</v>
      </c>
      <c r="E47" s="3">
        <v>45044</v>
      </c>
      <c r="F47" s="3">
        <v>45049</v>
      </c>
      <c r="G47" s="3">
        <v>45050</v>
      </c>
    </row>
    <row r="48" spans="1:7" x14ac:dyDescent="0.35">
      <c r="A48" s="4"/>
      <c r="B48" s="4" t="s">
        <v>24</v>
      </c>
      <c r="C48" s="5">
        <v>13000</v>
      </c>
      <c r="D48" s="5">
        <v>11000</v>
      </c>
      <c r="E48" s="5">
        <v>10333</v>
      </c>
      <c r="F48" s="5">
        <v>11873</v>
      </c>
      <c r="G48" s="5">
        <v>11537</v>
      </c>
    </row>
    <row r="49" spans="1:7" x14ac:dyDescent="0.35">
      <c r="A49" s="2" t="s">
        <v>0</v>
      </c>
      <c r="B49" s="2" t="s">
        <v>1</v>
      </c>
      <c r="C49" s="6">
        <f t="shared" ref="C49:G49" si="20">$B$3*C48</f>
        <v>520</v>
      </c>
      <c r="D49" s="6">
        <f t="shared" si="20"/>
        <v>440</v>
      </c>
      <c r="E49" s="6">
        <f t="shared" si="20"/>
        <v>413.32</v>
      </c>
      <c r="F49" s="6">
        <f t="shared" si="20"/>
        <v>474.92</v>
      </c>
      <c r="G49" s="6">
        <f t="shared" si="20"/>
        <v>461.48</v>
      </c>
    </row>
    <row r="50" spans="1:7" x14ac:dyDescent="0.35">
      <c r="A50" s="4" t="s">
        <v>2</v>
      </c>
      <c r="B50" s="4" t="s">
        <v>1</v>
      </c>
      <c r="C50" s="7">
        <v>45</v>
      </c>
      <c r="D50" s="7">
        <v>0</v>
      </c>
      <c r="E50" s="7">
        <v>0</v>
      </c>
      <c r="F50" s="7">
        <v>0</v>
      </c>
      <c r="G50" s="7">
        <v>34</v>
      </c>
    </row>
    <row r="51" spans="1:7" x14ac:dyDescent="0.35">
      <c r="A51" s="4" t="s">
        <v>3</v>
      </c>
      <c r="B51" s="4" t="s">
        <v>1</v>
      </c>
      <c r="C51" s="7">
        <v>0</v>
      </c>
      <c r="D51" s="7">
        <v>0</v>
      </c>
      <c r="E51" s="7">
        <v>0</v>
      </c>
      <c r="F51" s="7">
        <v>0</v>
      </c>
      <c r="G51" s="7">
        <v>0</v>
      </c>
    </row>
    <row r="52" spans="1:7" x14ac:dyDescent="0.35">
      <c r="A52" s="4" t="s">
        <v>4</v>
      </c>
      <c r="B52" s="4" t="s">
        <v>1</v>
      </c>
      <c r="C52" s="7">
        <v>0</v>
      </c>
      <c r="D52" s="7">
        <v>0</v>
      </c>
      <c r="E52" s="7">
        <v>0</v>
      </c>
      <c r="F52" s="7">
        <v>0</v>
      </c>
      <c r="G52" s="7">
        <v>0</v>
      </c>
    </row>
    <row r="53" spans="1:7" x14ac:dyDescent="0.35">
      <c r="A53" s="4" t="s">
        <v>5</v>
      </c>
      <c r="B53" s="4" t="s">
        <v>1</v>
      </c>
      <c r="C53" s="7">
        <v>0</v>
      </c>
      <c r="D53" s="7">
        <v>3</v>
      </c>
      <c r="E53" s="7">
        <v>0</v>
      </c>
      <c r="F53" s="7">
        <v>0</v>
      </c>
      <c r="G53" s="7">
        <v>0</v>
      </c>
    </row>
    <row r="54" spans="1:7" x14ac:dyDescent="0.35">
      <c r="A54" s="4" t="s">
        <v>6</v>
      </c>
      <c r="B54" s="4" t="s">
        <v>1</v>
      </c>
      <c r="C54" s="7">
        <v>0</v>
      </c>
      <c r="D54" s="7">
        <v>0</v>
      </c>
      <c r="E54" s="7">
        <v>0</v>
      </c>
      <c r="F54" s="7">
        <v>0</v>
      </c>
      <c r="G54" s="7">
        <v>0</v>
      </c>
    </row>
    <row r="55" spans="1:7" x14ac:dyDescent="0.35">
      <c r="A55" s="4" t="s">
        <v>7</v>
      </c>
      <c r="B55" s="4" t="s">
        <v>1</v>
      </c>
      <c r="C55" s="7">
        <v>0</v>
      </c>
      <c r="D55" s="7">
        <v>0</v>
      </c>
      <c r="E55" s="7">
        <v>0</v>
      </c>
      <c r="F55" s="7">
        <v>0</v>
      </c>
      <c r="G55" s="7">
        <v>0</v>
      </c>
    </row>
    <row r="56" spans="1:7" x14ac:dyDescent="0.35">
      <c r="A56" s="8" t="s">
        <v>8</v>
      </c>
      <c r="B56" s="8" t="s">
        <v>1</v>
      </c>
      <c r="C56" s="7">
        <f t="shared" ref="C56:G56" si="21">SUM(C50:C55)</f>
        <v>45</v>
      </c>
      <c r="D56" s="7">
        <f t="shared" si="21"/>
        <v>3</v>
      </c>
      <c r="E56" s="7">
        <f t="shared" si="21"/>
        <v>0</v>
      </c>
      <c r="F56" s="7">
        <f t="shared" si="21"/>
        <v>0</v>
      </c>
      <c r="G56" s="7">
        <f t="shared" si="21"/>
        <v>34</v>
      </c>
    </row>
    <row r="57" spans="1:7" x14ac:dyDescent="0.35">
      <c r="A57" s="8" t="s">
        <v>9</v>
      </c>
      <c r="B57" s="8" t="s">
        <v>1</v>
      </c>
      <c r="C57" s="7">
        <f t="shared" ref="C57:G57" si="22">C49-C56</f>
        <v>475</v>
      </c>
      <c r="D57" s="7">
        <f t="shared" si="22"/>
        <v>437</v>
      </c>
      <c r="E57" s="7">
        <f t="shared" si="22"/>
        <v>413.32</v>
      </c>
      <c r="F57" s="7">
        <f t="shared" si="22"/>
        <v>474.92</v>
      </c>
      <c r="G57" s="7">
        <f t="shared" si="22"/>
        <v>427.48</v>
      </c>
    </row>
    <row r="58" spans="1:7" x14ac:dyDescent="0.35">
      <c r="A58" s="2" t="s">
        <v>10</v>
      </c>
      <c r="B58" s="2"/>
      <c r="C58" s="6">
        <f t="shared" ref="C58:G58" si="23">C57/C49</f>
        <v>0.91346153846153844</v>
      </c>
      <c r="D58" s="6">
        <f t="shared" si="23"/>
        <v>0.99318181818181817</v>
      </c>
      <c r="E58" s="6">
        <f t="shared" si="23"/>
        <v>1</v>
      </c>
      <c r="F58" s="6">
        <f t="shared" si="23"/>
        <v>1</v>
      </c>
      <c r="G58" s="6">
        <f t="shared" si="23"/>
        <v>0.92632400104013179</v>
      </c>
    </row>
    <row r="59" spans="1:7" x14ac:dyDescent="0.35">
      <c r="A59" s="4" t="s">
        <v>11</v>
      </c>
      <c r="B59" s="4" t="s">
        <v>12</v>
      </c>
      <c r="C59" s="7">
        <f t="shared" ref="C59:G59" si="24">(8*60)/$B$3</f>
        <v>12000</v>
      </c>
      <c r="D59" s="7">
        <f t="shared" si="24"/>
        <v>12000</v>
      </c>
      <c r="E59" s="7">
        <f t="shared" si="24"/>
        <v>12000</v>
      </c>
      <c r="F59" s="7">
        <f t="shared" si="24"/>
        <v>12000</v>
      </c>
      <c r="G59" s="7">
        <f t="shared" si="24"/>
        <v>12000</v>
      </c>
    </row>
    <row r="60" spans="1:7" x14ac:dyDescent="0.35">
      <c r="A60" s="4" t="s">
        <v>13</v>
      </c>
      <c r="B60" s="4" t="s">
        <v>12</v>
      </c>
      <c r="C60" s="7">
        <f t="shared" ref="C60:G60" si="25">C48</f>
        <v>13000</v>
      </c>
      <c r="D60" s="7">
        <f t="shared" si="25"/>
        <v>11000</v>
      </c>
      <c r="E60" s="7">
        <f t="shared" si="25"/>
        <v>10333</v>
      </c>
      <c r="F60" s="7">
        <f t="shared" si="25"/>
        <v>11873</v>
      </c>
      <c r="G60" s="7">
        <f t="shared" si="25"/>
        <v>11537</v>
      </c>
    </row>
    <row r="61" spans="1:7" x14ac:dyDescent="0.35">
      <c r="A61" s="2" t="s">
        <v>14</v>
      </c>
      <c r="B61" s="2"/>
      <c r="C61" s="6">
        <f t="shared" ref="C61" si="26">C60/C59</f>
        <v>1.0833333333333333</v>
      </c>
      <c r="D61" s="6">
        <f>D60/D59</f>
        <v>0.91666666666666663</v>
      </c>
      <c r="E61" s="6">
        <f>E60/E59</f>
        <v>0.86108333333333331</v>
      </c>
      <c r="F61" s="6">
        <f t="shared" ref="F61:G61" si="27">F60/F59</f>
        <v>0.98941666666666672</v>
      </c>
      <c r="G61" s="6">
        <f t="shared" si="27"/>
        <v>0.9614166666666667</v>
      </c>
    </row>
    <row r="62" spans="1:7" x14ac:dyDescent="0.35">
      <c r="A62" s="4" t="s">
        <v>15</v>
      </c>
      <c r="B62" s="4" t="s">
        <v>12</v>
      </c>
      <c r="C62" s="7">
        <v>100</v>
      </c>
      <c r="D62" s="7">
        <v>28</v>
      </c>
      <c r="E62" s="7">
        <v>23</v>
      </c>
      <c r="F62" s="7">
        <v>234</v>
      </c>
      <c r="G62" s="7">
        <v>111</v>
      </c>
    </row>
    <row r="63" spans="1:7" x14ac:dyDescent="0.35">
      <c r="A63" s="4" t="s">
        <v>16</v>
      </c>
      <c r="B63" s="4" t="s">
        <v>12</v>
      </c>
      <c r="C63" s="7">
        <v>0</v>
      </c>
      <c r="D63" s="7">
        <v>0</v>
      </c>
      <c r="E63" s="7">
        <v>0</v>
      </c>
      <c r="F63" s="7">
        <v>0</v>
      </c>
      <c r="G63" s="7">
        <v>0</v>
      </c>
    </row>
    <row r="64" spans="1:7" x14ac:dyDescent="0.35">
      <c r="A64" s="8" t="s">
        <v>17</v>
      </c>
      <c r="B64" s="8" t="s">
        <v>12</v>
      </c>
      <c r="C64" s="7">
        <f t="shared" ref="C64:G64" si="28">SUM(C62:C63)</f>
        <v>100</v>
      </c>
      <c r="D64" s="7">
        <f t="shared" si="28"/>
        <v>28</v>
      </c>
      <c r="E64" s="7">
        <f t="shared" si="28"/>
        <v>23</v>
      </c>
      <c r="F64" s="7">
        <f t="shared" si="28"/>
        <v>234</v>
      </c>
      <c r="G64" s="7">
        <f t="shared" si="28"/>
        <v>111</v>
      </c>
    </row>
    <row r="65" spans="1:7" x14ac:dyDescent="0.35">
      <c r="A65" s="8" t="s">
        <v>20</v>
      </c>
      <c r="B65" s="8" t="s">
        <v>12</v>
      </c>
      <c r="C65" s="7">
        <f t="shared" ref="C65:G65" si="29">C60-C64</f>
        <v>12900</v>
      </c>
      <c r="D65" s="7">
        <f t="shared" si="29"/>
        <v>10972</v>
      </c>
      <c r="E65" s="7">
        <f t="shared" si="29"/>
        <v>10310</v>
      </c>
      <c r="F65" s="7">
        <f t="shared" si="29"/>
        <v>11639</v>
      </c>
      <c r="G65" s="7">
        <f t="shared" si="29"/>
        <v>11426</v>
      </c>
    </row>
    <row r="66" spans="1:7" x14ac:dyDescent="0.35">
      <c r="A66" s="2" t="s">
        <v>18</v>
      </c>
      <c r="B66" s="2"/>
      <c r="C66" s="6">
        <f t="shared" ref="C66:G66" si="30">C65/C60</f>
        <v>0.99230769230769234</v>
      </c>
      <c r="D66" s="6">
        <f t="shared" si="30"/>
        <v>0.99745454545454548</v>
      </c>
      <c r="E66" s="6">
        <f t="shared" si="30"/>
        <v>0.99777412174586277</v>
      </c>
      <c r="F66" s="6">
        <f t="shared" si="30"/>
        <v>0.98029141750189508</v>
      </c>
      <c r="G66" s="6">
        <f t="shared" si="30"/>
        <v>0.99037878131229951</v>
      </c>
    </row>
    <row r="67" spans="1:7" x14ac:dyDescent="0.35">
      <c r="A67" s="34" t="s">
        <v>19</v>
      </c>
      <c r="B67" s="33"/>
      <c r="C67" s="19">
        <f t="shared" ref="C67" si="31">C58*C61*C66</f>
        <v>0.98197115384615385</v>
      </c>
      <c r="D67" s="19">
        <f>D58*D61*D66</f>
        <v>0.90809924242424245</v>
      </c>
      <c r="E67" s="23">
        <f>E58*E61*E66</f>
        <v>0.85916666666666663</v>
      </c>
      <c r="F67" s="33">
        <f t="shared" ref="F67:G67" si="32">F58*F61*F66</f>
        <v>0.96991666666666676</v>
      </c>
      <c r="G67" s="33">
        <f t="shared" si="32"/>
        <v>0.88201483632371214</v>
      </c>
    </row>
    <row r="69" spans="1:7" x14ac:dyDescent="0.35">
      <c r="A69" s="2" t="s">
        <v>25</v>
      </c>
      <c r="B69" s="2">
        <v>0.04</v>
      </c>
      <c r="C69" s="3">
        <v>45051</v>
      </c>
      <c r="D69" s="3">
        <v>45054</v>
      </c>
      <c r="E69" s="3">
        <v>45055</v>
      </c>
      <c r="F69" s="3">
        <v>45056</v>
      </c>
      <c r="G69" s="3">
        <v>45057</v>
      </c>
    </row>
    <row r="70" spans="1:7" x14ac:dyDescent="0.35">
      <c r="A70" s="4"/>
      <c r="B70" s="4" t="s">
        <v>24</v>
      </c>
      <c r="C70" s="5">
        <v>11736</v>
      </c>
      <c r="D70" s="5">
        <v>11384</v>
      </c>
      <c r="E70" s="5">
        <v>11234</v>
      </c>
      <c r="F70" s="5">
        <v>11386</v>
      </c>
      <c r="G70" s="5">
        <v>11765</v>
      </c>
    </row>
    <row r="71" spans="1:7" x14ac:dyDescent="0.35">
      <c r="A71" s="2" t="s">
        <v>0</v>
      </c>
      <c r="B71" s="2" t="s">
        <v>1</v>
      </c>
      <c r="C71" s="6">
        <f t="shared" ref="C71:G71" si="33">$B$3*C70</f>
        <v>469.44</v>
      </c>
      <c r="D71" s="6">
        <f t="shared" si="33"/>
        <v>455.36</v>
      </c>
      <c r="E71" s="6">
        <f t="shared" si="33"/>
        <v>449.36</v>
      </c>
      <c r="F71" s="6">
        <f t="shared" si="33"/>
        <v>455.44</v>
      </c>
      <c r="G71" s="6">
        <f t="shared" si="33"/>
        <v>470.6</v>
      </c>
    </row>
    <row r="72" spans="1:7" x14ac:dyDescent="0.35">
      <c r="A72" s="4" t="s">
        <v>2</v>
      </c>
      <c r="B72" s="4" t="s">
        <v>1</v>
      </c>
      <c r="C72" s="7">
        <v>0</v>
      </c>
      <c r="D72" s="7">
        <v>0</v>
      </c>
      <c r="E72" s="7">
        <v>0</v>
      </c>
      <c r="F72" s="7">
        <v>12</v>
      </c>
      <c r="G72" s="7">
        <v>2</v>
      </c>
    </row>
    <row r="73" spans="1:7" x14ac:dyDescent="0.35">
      <c r="A73" s="4" t="s">
        <v>3</v>
      </c>
      <c r="B73" s="4" t="s">
        <v>1</v>
      </c>
      <c r="C73" s="7">
        <v>0</v>
      </c>
      <c r="D73" s="7">
        <v>0</v>
      </c>
      <c r="E73" s="7">
        <v>4</v>
      </c>
      <c r="F73" s="7">
        <v>0</v>
      </c>
      <c r="G73" s="7">
        <v>0</v>
      </c>
    </row>
    <row r="74" spans="1:7" x14ac:dyDescent="0.35">
      <c r="A74" s="4" t="s">
        <v>4</v>
      </c>
      <c r="B74" s="4" t="s">
        <v>1</v>
      </c>
      <c r="C74" s="7">
        <v>0</v>
      </c>
      <c r="D74" s="7">
        <v>0</v>
      </c>
      <c r="E74" s="7">
        <v>0</v>
      </c>
      <c r="F74" s="7">
        <v>0</v>
      </c>
      <c r="G74" s="7">
        <v>0</v>
      </c>
    </row>
    <row r="75" spans="1:7" x14ac:dyDescent="0.35">
      <c r="A75" s="4" t="s">
        <v>5</v>
      </c>
      <c r="B75" s="4" t="s">
        <v>1</v>
      </c>
      <c r="C75" s="7">
        <v>0</v>
      </c>
      <c r="D75" s="7">
        <v>0</v>
      </c>
      <c r="E75" s="7">
        <v>0</v>
      </c>
      <c r="F75" s="7">
        <v>0</v>
      </c>
      <c r="G75" s="7">
        <v>0</v>
      </c>
    </row>
    <row r="76" spans="1:7" x14ac:dyDescent="0.35">
      <c r="A76" s="4" t="s">
        <v>6</v>
      </c>
      <c r="B76" s="4" t="s">
        <v>1</v>
      </c>
      <c r="C76" s="7">
        <v>0</v>
      </c>
      <c r="D76" s="7">
        <v>0</v>
      </c>
      <c r="E76" s="7">
        <v>0</v>
      </c>
      <c r="F76" s="7">
        <v>0</v>
      </c>
      <c r="G76" s="7">
        <v>0</v>
      </c>
    </row>
    <row r="77" spans="1:7" x14ac:dyDescent="0.35">
      <c r="A77" s="4" t="s">
        <v>7</v>
      </c>
      <c r="B77" s="4" t="s">
        <v>1</v>
      </c>
      <c r="C77" s="7">
        <v>0</v>
      </c>
      <c r="D77" s="7">
        <v>0</v>
      </c>
      <c r="E77" s="7">
        <v>0</v>
      </c>
      <c r="F77" s="7">
        <v>0</v>
      </c>
      <c r="G77" s="7">
        <v>0</v>
      </c>
    </row>
    <row r="78" spans="1:7" x14ac:dyDescent="0.35">
      <c r="A78" s="8" t="s">
        <v>8</v>
      </c>
      <c r="B78" s="8" t="s">
        <v>1</v>
      </c>
      <c r="C78" s="7">
        <f t="shared" ref="C78:G78" si="34">SUM(C72:C77)</f>
        <v>0</v>
      </c>
      <c r="D78" s="7">
        <f t="shared" si="34"/>
        <v>0</v>
      </c>
      <c r="E78" s="7">
        <f t="shared" si="34"/>
        <v>4</v>
      </c>
      <c r="F78" s="7">
        <f t="shared" si="34"/>
        <v>12</v>
      </c>
      <c r="G78" s="7">
        <f t="shared" si="34"/>
        <v>2</v>
      </c>
    </row>
    <row r="79" spans="1:7" x14ac:dyDescent="0.35">
      <c r="A79" s="8" t="s">
        <v>9</v>
      </c>
      <c r="B79" s="8" t="s">
        <v>1</v>
      </c>
      <c r="C79" s="7">
        <f t="shared" ref="C79:G79" si="35">C71-C78</f>
        <v>469.44</v>
      </c>
      <c r="D79" s="7">
        <f t="shared" si="35"/>
        <v>455.36</v>
      </c>
      <c r="E79" s="7">
        <f t="shared" si="35"/>
        <v>445.36</v>
      </c>
      <c r="F79" s="7">
        <f t="shared" si="35"/>
        <v>443.44</v>
      </c>
      <c r="G79" s="7">
        <f t="shared" si="35"/>
        <v>468.6</v>
      </c>
    </row>
    <row r="80" spans="1:7" x14ac:dyDescent="0.35">
      <c r="A80" s="2" t="s">
        <v>10</v>
      </c>
      <c r="B80" s="2"/>
      <c r="C80" s="6">
        <f t="shared" ref="C80:G80" si="36">C79/C71</f>
        <v>1</v>
      </c>
      <c r="D80" s="6">
        <f t="shared" si="36"/>
        <v>1</v>
      </c>
      <c r="E80" s="6">
        <f t="shared" si="36"/>
        <v>0.99109845113049666</v>
      </c>
      <c r="F80" s="6">
        <f t="shared" si="36"/>
        <v>0.97365185315299485</v>
      </c>
      <c r="G80" s="6">
        <f t="shared" si="36"/>
        <v>0.99575010624734384</v>
      </c>
    </row>
    <row r="81" spans="1:7" x14ac:dyDescent="0.35">
      <c r="A81" s="4" t="s">
        <v>11</v>
      </c>
      <c r="B81" s="4" t="s">
        <v>12</v>
      </c>
      <c r="C81" s="7">
        <f t="shared" ref="C81:G81" si="37">(8*60)/$B$3</f>
        <v>12000</v>
      </c>
      <c r="D81" s="7">
        <f t="shared" si="37"/>
        <v>12000</v>
      </c>
      <c r="E81" s="7">
        <f t="shared" si="37"/>
        <v>12000</v>
      </c>
      <c r="F81" s="7">
        <f t="shared" si="37"/>
        <v>12000</v>
      </c>
      <c r="G81" s="7">
        <f t="shared" si="37"/>
        <v>12000</v>
      </c>
    </row>
    <row r="82" spans="1:7" x14ac:dyDescent="0.35">
      <c r="A82" s="4" t="s">
        <v>13</v>
      </c>
      <c r="B82" s="4" t="s">
        <v>12</v>
      </c>
      <c r="C82" s="7">
        <f t="shared" ref="C82:G82" si="38">C70</f>
        <v>11736</v>
      </c>
      <c r="D82" s="7">
        <f t="shared" si="38"/>
        <v>11384</v>
      </c>
      <c r="E82" s="7">
        <f t="shared" si="38"/>
        <v>11234</v>
      </c>
      <c r="F82" s="7">
        <f t="shared" si="38"/>
        <v>11386</v>
      </c>
      <c r="G82" s="7">
        <f t="shared" si="38"/>
        <v>11765</v>
      </c>
    </row>
    <row r="83" spans="1:7" x14ac:dyDescent="0.35">
      <c r="A83" s="2" t="s">
        <v>14</v>
      </c>
      <c r="B83" s="2"/>
      <c r="C83" s="6">
        <f t="shared" ref="C83:G83" si="39">C82/C81</f>
        <v>0.97799999999999998</v>
      </c>
      <c r="D83" s="6">
        <f t="shared" si="39"/>
        <v>0.94866666666666666</v>
      </c>
      <c r="E83" s="6">
        <f t="shared" si="39"/>
        <v>0.9361666666666667</v>
      </c>
      <c r="F83" s="6">
        <f t="shared" si="39"/>
        <v>0.94883333333333331</v>
      </c>
      <c r="G83" s="6">
        <f t="shared" si="39"/>
        <v>0.98041666666666671</v>
      </c>
    </row>
    <row r="84" spans="1:7" x14ac:dyDescent="0.35">
      <c r="A84" s="4" t="s">
        <v>15</v>
      </c>
      <c r="B84" s="4" t="s">
        <v>12</v>
      </c>
      <c r="C84" s="7">
        <v>199</v>
      </c>
      <c r="D84" s="7">
        <v>988</v>
      </c>
      <c r="E84" s="7">
        <v>234</v>
      </c>
      <c r="F84" s="7">
        <v>456</v>
      </c>
      <c r="G84" s="7">
        <v>766</v>
      </c>
    </row>
    <row r="85" spans="1:7" x14ac:dyDescent="0.35">
      <c r="A85" s="4" t="s">
        <v>16</v>
      </c>
      <c r="B85" s="4" t="s">
        <v>12</v>
      </c>
      <c r="C85" s="7">
        <v>0</v>
      </c>
      <c r="D85" s="7">
        <v>0</v>
      </c>
      <c r="E85" s="7">
        <v>0</v>
      </c>
      <c r="F85" s="7">
        <v>0</v>
      </c>
      <c r="G85" s="7">
        <v>0</v>
      </c>
    </row>
    <row r="86" spans="1:7" x14ac:dyDescent="0.35">
      <c r="A86" s="8" t="s">
        <v>17</v>
      </c>
      <c r="B86" s="8" t="s">
        <v>12</v>
      </c>
      <c r="C86" s="7">
        <f t="shared" ref="C86:G86" si="40">SUM(C84:C85)</f>
        <v>199</v>
      </c>
      <c r="D86" s="7">
        <f t="shared" si="40"/>
        <v>988</v>
      </c>
      <c r="E86" s="7">
        <f t="shared" si="40"/>
        <v>234</v>
      </c>
      <c r="F86" s="7">
        <f t="shared" si="40"/>
        <v>456</v>
      </c>
      <c r="G86" s="7">
        <f t="shared" si="40"/>
        <v>766</v>
      </c>
    </row>
    <row r="87" spans="1:7" x14ac:dyDescent="0.35">
      <c r="A87" s="8" t="s">
        <v>20</v>
      </c>
      <c r="B87" s="8" t="s">
        <v>12</v>
      </c>
      <c r="C87" s="7">
        <f t="shared" ref="C87:G87" si="41">C82-C86</f>
        <v>11537</v>
      </c>
      <c r="D87" s="7">
        <f t="shared" si="41"/>
        <v>10396</v>
      </c>
      <c r="E87" s="7">
        <f t="shared" si="41"/>
        <v>11000</v>
      </c>
      <c r="F87" s="7">
        <f t="shared" si="41"/>
        <v>10930</v>
      </c>
      <c r="G87" s="7">
        <f t="shared" si="41"/>
        <v>10999</v>
      </c>
    </row>
    <row r="88" spans="1:7" x14ac:dyDescent="0.35">
      <c r="A88" s="2" t="s">
        <v>18</v>
      </c>
      <c r="B88" s="2"/>
      <c r="C88" s="6">
        <f t="shared" ref="C88:G88" si="42">C87/C82</f>
        <v>0.98304362644853438</v>
      </c>
      <c r="D88" s="6">
        <f t="shared" si="42"/>
        <v>0.91321152494729441</v>
      </c>
      <c r="E88" s="6">
        <f t="shared" si="42"/>
        <v>0.97917037564536225</v>
      </c>
      <c r="F88" s="6">
        <f t="shared" si="42"/>
        <v>0.95995081679255223</v>
      </c>
      <c r="G88" s="6">
        <f t="shared" si="42"/>
        <v>0.93489162770930723</v>
      </c>
    </row>
    <row r="89" spans="1:7" x14ac:dyDescent="0.35">
      <c r="A89" s="34" t="s">
        <v>19</v>
      </c>
      <c r="B89" s="33"/>
      <c r="C89" s="19">
        <f t="shared" ref="C89:G89" si="43">C80*C83*C88</f>
        <v>0.96141666666666659</v>
      </c>
      <c r="D89" s="19">
        <f t="shared" si="43"/>
        <v>0.86633333333333329</v>
      </c>
      <c r="E89" s="23">
        <f t="shared" si="43"/>
        <v>0.90850691353628854</v>
      </c>
      <c r="F89" s="33">
        <f t="shared" si="43"/>
        <v>0.88683456291351948</v>
      </c>
      <c r="G89" s="33">
        <f t="shared" si="43"/>
        <v>0.91268795155121119</v>
      </c>
    </row>
    <row r="90" spans="1:7" x14ac:dyDescent="0.35">
      <c r="A90" s="35"/>
      <c r="B90" s="36"/>
      <c r="C90" s="37"/>
      <c r="D90" s="37"/>
      <c r="E90" s="37"/>
      <c r="F90" s="36"/>
      <c r="G90" s="36"/>
    </row>
    <row r="91" spans="1:7" x14ac:dyDescent="0.35">
      <c r="A91" s="35"/>
      <c r="B91" s="36"/>
      <c r="C91" s="37"/>
      <c r="D91" s="37"/>
      <c r="E91" s="37"/>
      <c r="F91" s="36"/>
      <c r="G91" s="36"/>
    </row>
    <row r="93" spans="1:7" x14ac:dyDescent="0.35">
      <c r="A93" s="2" t="s">
        <v>25</v>
      </c>
      <c r="B93" s="2">
        <v>0.04</v>
      </c>
      <c r="C93" s="3">
        <v>45058</v>
      </c>
      <c r="D93" s="3">
        <v>45061</v>
      </c>
      <c r="E93" s="3">
        <v>45063</v>
      </c>
      <c r="F93" s="3">
        <v>45064</v>
      </c>
      <c r="G93" s="3">
        <v>45065</v>
      </c>
    </row>
    <row r="94" spans="1:7" x14ac:dyDescent="0.35">
      <c r="A94" s="4"/>
      <c r="B94" s="4" t="s">
        <v>24</v>
      </c>
      <c r="C94" s="5">
        <v>10353</v>
      </c>
      <c r="D94" s="5">
        <v>10364</v>
      </c>
      <c r="E94" s="5">
        <v>10352</v>
      </c>
      <c r="F94" s="5">
        <v>10365</v>
      </c>
      <c r="G94" s="5">
        <v>11374</v>
      </c>
    </row>
    <row r="95" spans="1:7" x14ac:dyDescent="0.35">
      <c r="A95" s="2" t="s">
        <v>0</v>
      </c>
      <c r="B95" s="2" t="s">
        <v>1</v>
      </c>
      <c r="C95" s="6">
        <f t="shared" ref="C95:G95" si="44">$B$3*C94</f>
        <v>414.12</v>
      </c>
      <c r="D95" s="6">
        <f t="shared" si="44"/>
        <v>414.56</v>
      </c>
      <c r="E95" s="6">
        <f t="shared" si="44"/>
        <v>414.08</v>
      </c>
      <c r="F95" s="6">
        <f t="shared" si="44"/>
        <v>414.6</v>
      </c>
      <c r="G95" s="6">
        <f t="shared" si="44"/>
        <v>454.96000000000004</v>
      </c>
    </row>
    <row r="96" spans="1:7" x14ac:dyDescent="0.35">
      <c r="A96" s="4" t="s">
        <v>2</v>
      </c>
      <c r="B96" s="4" t="s">
        <v>1</v>
      </c>
      <c r="C96" s="7">
        <v>2</v>
      </c>
      <c r="D96" s="7">
        <v>0</v>
      </c>
      <c r="E96" s="7">
        <v>0</v>
      </c>
      <c r="F96" s="7">
        <v>0</v>
      </c>
      <c r="G96" s="7">
        <v>12</v>
      </c>
    </row>
    <row r="97" spans="1:7" x14ac:dyDescent="0.35">
      <c r="A97" s="4" t="s">
        <v>3</v>
      </c>
      <c r="B97" s="4" t="s">
        <v>1</v>
      </c>
      <c r="C97" s="7">
        <v>0</v>
      </c>
      <c r="D97" s="7">
        <v>0</v>
      </c>
      <c r="E97" s="7">
        <v>0</v>
      </c>
      <c r="F97" s="7">
        <v>0</v>
      </c>
      <c r="G97" s="7">
        <v>0</v>
      </c>
    </row>
    <row r="98" spans="1:7" x14ac:dyDescent="0.35">
      <c r="A98" s="4" t="s">
        <v>4</v>
      </c>
      <c r="B98" s="4" t="s">
        <v>1</v>
      </c>
      <c r="C98" s="7">
        <v>0</v>
      </c>
      <c r="D98" s="7">
        <v>0</v>
      </c>
      <c r="E98" s="7">
        <v>0</v>
      </c>
      <c r="F98" s="7">
        <v>0</v>
      </c>
      <c r="G98" s="7">
        <v>0</v>
      </c>
    </row>
    <row r="99" spans="1:7" x14ac:dyDescent="0.35">
      <c r="A99" s="4" t="s">
        <v>5</v>
      </c>
      <c r="B99" s="4" t="s">
        <v>1</v>
      </c>
      <c r="C99" s="7">
        <v>0</v>
      </c>
      <c r="D99" s="7">
        <v>0</v>
      </c>
      <c r="E99" s="7">
        <v>0</v>
      </c>
      <c r="F99" s="7">
        <v>0</v>
      </c>
      <c r="G99" s="7">
        <v>0</v>
      </c>
    </row>
    <row r="100" spans="1:7" x14ac:dyDescent="0.35">
      <c r="A100" s="4" t="s">
        <v>6</v>
      </c>
      <c r="B100" s="4" t="s">
        <v>1</v>
      </c>
      <c r="C100" s="7">
        <v>0</v>
      </c>
      <c r="D100" s="7">
        <v>0</v>
      </c>
      <c r="E100" s="7">
        <v>0</v>
      </c>
      <c r="F100" s="7">
        <v>0</v>
      </c>
      <c r="G100" s="7">
        <v>0</v>
      </c>
    </row>
    <row r="101" spans="1:7" x14ac:dyDescent="0.35">
      <c r="A101" s="4" t="s">
        <v>7</v>
      </c>
      <c r="B101" s="4" t="s">
        <v>1</v>
      </c>
      <c r="C101" s="7">
        <v>0</v>
      </c>
      <c r="D101" s="7">
        <v>0</v>
      </c>
      <c r="E101" s="7">
        <v>0</v>
      </c>
      <c r="F101" s="7">
        <v>0</v>
      </c>
      <c r="G101" s="7">
        <v>0</v>
      </c>
    </row>
    <row r="102" spans="1:7" x14ac:dyDescent="0.35">
      <c r="A102" s="8" t="s">
        <v>8</v>
      </c>
      <c r="B102" s="8" t="s">
        <v>1</v>
      </c>
      <c r="C102" s="7">
        <f t="shared" ref="C102:G102" si="45">SUM(C96:C101)</f>
        <v>2</v>
      </c>
      <c r="D102" s="7">
        <f t="shared" si="45"/>
        <v>0</v>
      </c>
      <c r="E102" s="7">
        <f t="shared" si="45"/>
        <v>0</v>
      </c>
      <c r="F102" s="7">
        <f t="shared" si="45"/>
        <v>0</v>
      </c>
      <c r="G102" s="7">
        <f t="shared" si="45"/>
        <v>12</v>
      </c>
    </row>
    <row r="103" spans="1:7" x14ac:dyDescent="0.35">
      <c r="A103" s="8" t="s">
        <v>9</v>
      </c>
      <c r="B103" s="8" t="s">
        <v>1</v>
      </c>
      <c r="C103" s="7">
        <f t="shared" ref="C103:G103" si="46">C95-C102</f>
        <v>412.12</v>
      </c>
      <c r="D103" s="7">
        <f t="shared" si="46"/>
        <v>414.56</v>
      </c>
      <c r="E103" s="7">
        <f t="shared" si="46"/>
        <v>414.08</v>
      </c>
      <c r="F103" s="7">
        <f t="shared" si="46"/>
        <v>414.6</v>
      </c>
      <c r="G103" s="7">
        <f t="shared" si="46"/>
        <v>442.96000000000004</v>
      </c>
    </row>
    <row r="104" spans="1:7" x14ac:dyDescent="0.35">
      <c r="A104" s="2" t="s">
        <v>10</v>
      </c>
      <c r="B104" s="2"/>
      <c r="C104" s="6">
        <f t="shared" ref="C104:G104" si="47">C103/C95</f>
        <v>0.99517048198589786</v>
      </c>
      <c r="D104" s="6">
        <f t="shared" si="47"/>
        <v>1</v>
      </c>
      <c r="E104" s="6">
        <f t="shared" si="47"/>
        <v>1</v>
      </c>
      <c r="F104" s="6">
        <f t="shared" si="47"/>
        <v>1</v>
      </c>
      <c r="G104" s="6">
        <f t="shared" si="47"/>
        <v>0.9736240548619659</v>
      </c>
    </row>
    <row r="105" spans="1:7" x14ac:dyDescent="0.35">
      <c r="A105" s="4" t="s">
        <v>11</v>
      </c>
      <c r="B105" s="4" t="s">
        <v>12</v>
      </c>
      <c r="C105" s="7">
        <f t="shared" ref="C105:G105" si="48">(8*60)/$B$3</f>
        <v>12000</v>
      </c>
      <c r="D105" s="7">
        <f t="shared" si="48"/>
        <v>12000</v>
      </c>
      <c r="E105" s="7">
        <f t="shared" si="48"/>
        <v>12000</v>
      </c>
      <c r="F105" s="7">
        <f t="shared" si="48"/>
        <v>12000</v>
      </c>
      <c r="G105" s="7">
        <f t="shared" si="48"/>
        <v>12000</v>
      </c>
    </row>
    <row r="106" spans="1:7" x14ac:dyDescent="0.35">
      <c r="A106" s="4" t="s">
        <v>13</v>
      </c>
      <c r="B106" s="4" t="s">
        <v>12</v>
      </c>
      <c r="C106" s="7">
        <f t="shared" ref="C106:G106" si="49">C94</f>
        <v>10353</v>
      </c>
      <c r="D106" s="7">
        <f t="shared" si="49"/>
        <v>10364</v>
      </c>
      <c r="E106" s="7">
        <f t="shared" si="49"/>
        <v>10352</v>
      </c>
      <c r="F106" s="7">
        <f t="shared" si="49"/>
        <v>10365</v>
      </c>
      <c r="G106" s="7">
        <f t="shared" si="49"/>
        <v>11374</v>
      </c>
    </row>
    <row r="107" spans="1:7" x14ac:dyDescent="0.35">
      <c r="A107" s="2" t="s">
        <v>14</v>
      </c>
      <c r="B107" s="2"/>
      <c r="C107" s="6">
        <f t="shared" ref="C107:G107" si="50">C106/C105</f>
        <v>0.86275000000000002</v>
      </c>
      <c r="D107" s="6">
        <f t="shared" si="50"/>
        <v>0.86366666666666669</v>
      </c>
      <c r="E107" s="6">
        <f t="shared" si="50"/>
        <v>0.86266666666666669</v>
      </c>
      <c r="F107" s="6">
        <f t="shared" si="50"/>
        <v>0.86375000000000002</v>
      </c>
      <c r="G107" s="6">
        <f t="shared" si="50"/>
        <v>0.94783333333333331</v>
      </c>
    </row>
    <row r="108" spans="1:7" x14ac:dyDescent="0.35">
      <c r="A108" s="4" t="s">
        <v>15</v>
      </c>
      <c r="B108" s="4" t="s">
        <v>12</v>
      </c>
      <c r="C108" s="7">
        <v>435</v>
      </c>
      <c r="D108" s="7">
        <v>90</v>
      </c>
      <c r="E108" s="7">
        <v>123</v>
      </c>
      <c r="F108" s="7">
        <v>156</v>
      </c>
      <c r="G108" s="7">
        <v>987</v>
      </c>
    </row>
    <row r="109" spans="1:7" x14ac:dyDescent="0.35">
      <c r="A109" s="4" t="s">
        <v>16</v>
      </c>
      <c r="B109" s="4" t="s">
        <v>12</v>
      </c>
      <c r="C109" s="7">
        <v>0</v>
      </c>
      <c r="D109" s="7">
        <v>0</v>
      </c>
      <c r="E109" s="7">
        <v>0</v>
      </c>
      <c r="F109" s="7">
        <v>0</v>
      </c>
      <c r="G109" s="7"/>
    </row>
    <row r="110" spans="1:7" x14ac:dyDescent="0.35">
      <c r="A110" s="8" t="s">
        <v>17</v>
      </c>
      <c r="B110" s="8" t="s">
        <v>12</v>
      </c>
      <c r="C110" s="7">
        <f t="shared" ref="C110:G110" si="51">SUM(C108:C109)</f>
        <v>435</v>
      </c>
      <c r="D110" s="7">
        <f t="shared" si="51"/>
        <v>90</v>
      </c>
      <c r="E110" s="7">
        <f t="shared" si="51"/>
        <v>123</v>
      </c>
      <c r="F110" s="7">
        <f t="shared" si="51"/>
        <v>156</v>
      </c>
      <c r="G110" s="7">
        <f t="shared" si="51"/>
        <v>987</v>
      </c>
    </row>
    <row r="111" spans="1:7" x14ac:dyDescent="0.35">
      <c r="A111" s="8" t="s">
        <v>20</v>
      </c>
      <c r="B111" s="8" t="s">
        <v>12</v>
      </c>
      <c r="C111" s="7">
        <f t="shared" ref="C111:G111" si="52">C106-C110</f>
        <v>9918</v>
      </c>
      <c r="D111" s="7">
        <f t="shared" si="52"/>
        <v>10274</v>
      </c>
      <c r="E111" s="7">
        <f t="shared" si="52"/>
        <v>10229</v>
      </c>
      <c r="F111" s="7">
        <f t="shared" si="52"/>
        <v>10209</v>
      </c>
      <c r="G111" s="7">
        <f t="shared" si="52"/>
        <v>10387</v>
      </c>
    </row>
    <row r="112" spans="1:7" x14ac:dyDescent="0.35">
      <c r="A112" s="2" t="s">
        <v>18</v>
      </c>
      <c r="B112" s="2"/>
      <c r="C112" s="6">
        <f t="shared" ref="C112:G112" si="53">C111/C106</f>
        <v>0.95798319327731096</v>
      </c>
      <c r="D112" s="6">
        <f t="shared" si="53"/>
        <v>0.99131609417213429</v>
      </c>
      <c r="E112" s="6">
        <f t="shared" si="53"/>
        <v>0.98811823802163834</v>
      </c>
      <c r="F112" s="6">
        <f t="shared" si="53"/>
        <v>0.9849493487698987</v>
      </c>
      <c r="G112" s="6">
        <f t="shared" si="53"/>
        <v>0.91322314049586772</v>
      </c>
    </row>
    <row r="113" spans="1:7" x14ac:dyDescent="0.35">
      <c r="A113" s="34" t="s">
        <v>19</v>
      </c>
      <c r="B113" s="33"/>
      <c r="C113" s="19">
        <f t="shared" ref="C113:G113" si="54">C104*C107*C112</f>
        <v>0.82250840336134456</v>
      </c>
      <c r="D113" s="19">
        <f t="shared" si="54"/>
        <v>0.85616666666666663</v>
      </c>
      <c r="E113" s="23">
        <f t="shared" si="54"/>
        <v>0.85241666666666671</v>
      </c>
      <c r="F113" s="33">
        <f t="shared" si="54"/>
        <v>0.85075000000000001</v>
      </c>
      <c r="G113" s="33">
        <f t="shared" si="54"/>
        <v>0.84275275482093659</v>
      </c>
    </row>
    <row r="114" spans="1:7" ht="16" thickBot="1" x14ac:dyDescent="0.4"/>
    <row r="115" spans="1:7" ht="16" thickBot="1" x14ac:dyDescent="0.4">
      <c r="D115" s="24" t="s">
        <v>26</v>
      </c>
      <c r="E115" s="26" t="s">
        <v>27</v>
      </c>
      <c r="F115" s="27" t="s">
        <v>28</v>
      </c>
      <c r="G115" s="28" t="s">
        <v>29</v>
      </c>
    </row>
    <row r="116" spans="1:7" ht="16" thickBot="1" x14ac:dyDescent="0.4">
      <c r="D116" s="25">
        <f>AVERAGE(C23:G23,C45:G45,C67:G67,C89:G89,C113:G113)</f>
        <v>0.85945186542293739</v>
      </c>
      <c r="E116" s="29">
        <f>AVERAGE(C14:G14,C36:G36,C58:G58,C80:G80,C104:G104)</f>
        <v>0.94422159113120296</v>
      </c>
      <c r="F116" s="30">
        <f>AVERAGE(C17:G17,C39:G39,C61:G61,C83:G83,C107:G107)</f>
        <v>0.93337333333333306</v>
      </c>
      <c r="G116" s="31">
        <f>AVERAGE(C22:G22,C44:G44,C66:G66,C88:G88,C112:G112)</f>
        <v>0.9752513046445429</v>
      </c>
    </row>
  </sheetData>
  <mergeCells count="1">
    <mergeCell ref="A2:G2"/>
  </mergeCells>
  <printOptions horizontalCentered="1" verticalCentered="1"/>
  <pageMargins left="0.25" right="0.25" top="0.75" bottom="0.75" header="0.3" footer="0.3"/>
  <pageSetup paperSize="9" fitToWidth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Linea 5</vt:lpstr>
      <vt:lpstr>Linea 3</vt:lpstr>
      <vt:lpstr>Linea Axo1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Campra, Alessia Aleksandra</cp:lastModifiedBy>
  <cp:lastPrinted>2023-11-12T16:10:33Z</cp:lastPrinted>
  <dcterms:created xsi:type="dcterms:W3CDTF">2023-05-12T13:10:27Z</dcterms:created>
  <dcterms:modified xsi:type="dcterms:W3CDTF">2023-11-24T11:17:03Z</dcterms:modified>
</cp:coreProperties>
</file>